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Finanzas01\Documents\ARACELI\Transparencia\"/>
    </mc:Choice>
  </mc:AlternateContent>
  <xr:revisionPtr revIDLastSave="0" documentId="13_ncr:1_{60B6CA98-FF60-4822-93F6-45059FE6AB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ero" sheetId="1" r:id="rId1"/>
  </sheets>
  <externalReferences>
    <externalReference r:id="rId2"/>
  </externalReferences>
  <definedNames>
    <definedName name="_xlnm._FilterDatabase" localSheetId="0" hidden="1">Enero!$A$6:$N$140</definedName>
    <definedName name="_xlnm.Print_Area" localSheetId="0">Enero!$A$1:$N$138</definedName>
    <definedName name="_xlnm.Print_Titles" localSheetId="0">Enero!$1:$6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7" i="1" l="1"/>
  <c r="K137" i="1"/>
  <c r="J137" i="1"/>
  <c r="I137" i="1"/>
  <c r="H137" i="1"/>
  <c r="G137" i="1"/>
  <c r="F137" i="1"/>
  <c r="M134" i="1"/>
  <c r="K134" i="1"/>
  <c r="J134" i="1"/>
  <c r="I134" i="1"/>
  <c r="H134" i="1"/>
  <c r="G134" i="1"/>
  <c r="F134" i="1"/>
  <c r="M131" i="1"/>
  <c r="K131" i="1"/>
  <c r="J131" i="1"/>
  <c r="I131" i="1"/>
  <c r="H131" i="1"/>
  <c r="G131" i="1"/>
  <c r="F131" i="1"/>
  <c r="M128" i="1"/>
  <c r="K128" i="1"/>
  <c r="J128" i="1"/>
  <c r="I128" i="1"/>
  <c r="H128" i="1"/>
  <c r="G128" i="1"/>
  <c r="F128" i="1"/>
  <c r="M125" i="1"/>
  <c r="K125" i="1"/>
  <c r="J125" i="1"/>
  <c r="I125" i="1"/>
  <c r="H125" i="1"/>
  <c r="G125" i="1"/>
  <c r="F125" i="1"/>
  <c r="M122" i="1"/>
  <c r="K122" i="1"/>
  <c r="J122" i="1"/>
  <c r="I122" i="1"/>
  <c r="H122" i="1"/>
  <c r="G122" i="1"/>
  <c r="F122" i="1"/>
  <c r="M121" i="1"/>
  <c r="K121" i="1"/>
  <c r="J121" i="1"/>
  <c r="I121" i="1"/>
  <c r="H121" i="1"/>
  <c r="G121" i="1"/>
  <c r="F121" i="1"/>
  <c r="M118" i="1"/>
  <c r="K118" i="1"/>
  <c r="J118" i="1"/>
  <c r="I118" i="1"/>
  <c r="H118" i="1"/>
  <c r="G118" i="1"/>
  <c r="F118" i="1"/>
  <c r="L118" i="1" s="1"/>
  <c r="M115" i="1"/>
  <c r="K115" i="1"/>
  <c r="J115" i="1"/>
  <c r="I115" i="1"/>
  <c r="H115" i="1"/>
  <c r="G115" i="1"/>
  <c r="F115" i="1"/>
  <c r="M114" i="1"/>
  <c r="K114" i="1"/>
  <c r="J114" i="1"/>
  <c r="I114" i="1"/>
  <c r="H114" i="1"/>
  <c r="G114" i="1"/>
  <c r="F114" i="1"/>
  <c r="M111" i="1"/>
  <c r="K111" i="1"/>
  <c r="J111" i="1"/>
  <c r="I111" i="1"/>
  <c r="H111" i="1"/>
  <c r="G111" i="1"/>
  <c r="F111" i="1"/>
  <c r="M110" i="1"/>
  <c r="K110" i="1"/>
  <c r="J110" i="1"/>
  <c r="I110" i="1"/>
  <c r="H110" i="1"/>
  <c r="G110" i="1"/>
  <c r="F110" i="1"/>
  <c r="M109" i="1"/>
  <c r="K109" i="1"/>
  <c r="J109" i="1"/>
  <c r="I109" i="1"/>
  <c r="H109" i="1"/>
  <c r="G109" i="1"/>
  <c r="F109" i="1"/>
  <c r="M108" i="1"/>
  <c r="K108" i="1"/>
  <c r="J108" i="1"/>
  <c r="I108" i="1"/>
  <c r="H108" i="1"/>
  <c r="G108" i="1"/>
  <c r="F108" i="1"/>
  <c r="M102" i="1"/>
  <c r="K102" i="1"/>
  <c r="J102" i="1"/>
  <c r="I102" i="1"/>
  <c r="H102" i="1"/>
  <c r="G102" i="1"/>
  <c r="F102" i="1"/>
  <c r="M99" i="1"/>
  <c r="K99" i="1"/>
  <c r="J99" i="1"/>
  <c r="I99" i="1"/>
  <c r="H99" i="1"/>
  <c r="G99" i="1"/>
  <c r="F99" i="1"/>
  <c r="L99" i="1" s="1"/>
  <c r="M98" i="1"/>
  <c r="K98" i="1"/>
  <c r="J98" i="1"/>
  <c r="I98" i="1"/>
  <c r="H98" i="1"/>
  <c r="G98" i="1"/>
  <c r="F98" i="1"/>
  <c r="M95" i="1"/>
  <c r="K95" i="1"/>
  <c r="J95" i="1"/>
  <c r="I95" i="1"/>
  <c r="H95" i="1"/>
  <c r="G95" i="1"/>
  <c r="F95" i="1"/>
  <c r="M92" i="1"/>
  <c r="K92" i="1"/>
  <c r="J92" i="1"/>
  <c r="I92" i="1"/>
  <c r="H92" i="1"/>
  <c r="G92" i="1"/>
  <c r="F92" i="1"/>
  <c r="M89" i="1"/>
  <c r="K89" i="1"/>
  <c r="J89" i="1"/>
  <c r="I89" i="1"/>
  <c r="H89" i="1"/>
  <c r="G89" i="1"/>
  <c r="F89" i="1"/>
  <c r="M88" i="1"/>
  <c r="K88" i="1"/>
  <c r="J88" i="1"/>
  <c r="I88" i="1"/>
  <c r="H88" i="1"/>
  <c r="G88" i="1"/>
  <c r="F88" i="1"/>
  <c r="M85" i="1"/>
  <c r="K85" i="1"/>
  <c r="J85" i="1"/>
  <c r="I85" i="1"/>
  <c r="H85" i="1"/>
  <c r="G85" i="1"/>
  <c r="F85" i="1"/>
  <c r="M82" i="1"/>
  <c r="K82" i="1"/>
  <c r="J82" i="1"/>
  <c r="I82" i="1"/>
  <c r="H82" i="1"/>
  <c r="G82" i="1"/>
  <c r="F82" i="1"/>
  <c r="M79" i="1"/>
  <c r="K79" i="1"/>
  <c r="J79" i="1"/>
  <c r="I79" i="1"/>
  <c r="H79" i="1"/>
  <c r="G79" i="1"/>
  <c r="F79" i="1"/>
  <c r="L79" i="1" s="1"/>
  <c r="M75" i="1"/>
  <c r="K75" i="1"/>
  <c r="J75" i="1"/>
  <c r="I75" i="1"/>
  <c r="H75" i="1"/>
  <c r="G75" i="1"/>
  <c r="F75" i="1"/>
  <c r="M72" i="1"/>
  <c r="K72" i="1"/>
  <c r="J72" i="1"/>
  <c r="I72" i="1"/>
  <c r="H72" i="1"/>
  <c r="G72" i="1"/>
  <c r="F72" i="1"/>
  <c r="M71" i="1"/>
  <c r="K71" i="1"/>
  <c r="J71" i="1"/>
  <c r="I71" i="1"/>
  <c r="H71" i="1"/>
  <c r="G71" i="1"/>
  <c r="F71" i="1"/>
  <c r="M70" i="1"/>
  <c r="K70" i="1"/>
  <c r="J70" i="1"/>
  <c r="I70" i="1"/>
  <c r="H70" i="1"/>
  <c r="G70" i="1"/>
  <c r="F70" i="1"/>
  <c r="M69" i="1"/>
  <c r="K69" i="1"/>
  <c r="J69" i="1"/>
  <c r="I69" i="1"/>
  <c r="H69" i="1"/>
  <c r="G69" i="1"/>
  <c r="F69" i="1"/>
  <c r="M68" i="1"/>
  <c r="K68" i="1"/>
  <c r="J68" i="1"/>
  <c r="I68" i="1"/>
  <c r="H68" i="1"/>
  <c r="G68" i="1"/>
  <c r="F68" i="1"/>
  <c r="M65" i="1"/>
  <c r="K65" i="1"/>
  <c r="J65" i="1"/>
  <c r="I65" i="1"/>
  <c r="H65" i="1"/>
  <c r="G65" i="1"/>
  <c r="F65" i="1"/>
  <c r="M64" i="1"/>
  <c r="K64" i="1"/>
  <c r="J64" i="1"/>
  <c r="I64" i="1"/>
  <c r="H64" i="1"/>
  <c r="G64" i="1"/>
  <c r="F64" i="1"/>
  <c r="L64" i="1" s="1"/>
  <c r="M63" i="1"/>
  <c r="K63" i="1"/>
  <c r="J63" i="1"/>
  <c r="I63" i="1"/>
  <c r="H63" i="1"/>
  <c r="G63" i="1"/>
  <c r="F63" i="1"/>
  <c r="M62" i="1"/>
  <c r="K62" i="1"/>
  <c r="J62" i="1"/>
  <c r="I62" i="1"/>
  <c r="H62" i="1"/>
  <c r="G62" i="1"/>
  <c r="F62" i="1"/>
  <c r="M61" i="1"/>
  <c r="K61" i="1"/>
  <c r="J61" i="1"/>
  <c r="I61" i="1"/>
  <c r="H61" i="1"/>
  <c r="G61" i="1"/>
  <c r="F61" i="1"/>
  <c r="M60" i="1"/>
  <c r="K60" i="1"/>
  <c r="J60" i="1"/>
  <c r="I60" i="1"/>
  <c r="H60" i="1"/>
  <c r="G60" i="1"/>
  <c r="F60" i="1"/>
  <c r="M59" i="1"/>
  <c r="K59" i="1"/>
  <c r="J59" i="1"/>
  <c r="I59" i="1"/>
  <c r="H59" i="1"/>
  <c r="G59" i="1"/>
  <c r="F59" i="1"/>
  <c r="M58" i="1"/>
  <c r="K58" i="1"/>
  <c r="J58" i="1"/>
  <c r="I58" i="1"/>
  <c r="H58" i="1"/>
  <c r="G58" i="1"/>
  <c r="F58" i="1"/>
  <c r="M57" i="1"/>
  <c r="K57" i="1"/>
  <c r="J57" i="1"/>
  <c r="I57" i="1"/>
  <c r="H57" i="1"/>
  <c r="G57" i="1"/>
  <c r="F57" i="1"/>
  <c r="M56" i="1"/>
  <c r="K56" i="1"/>
  <c r="J56" i="1"/>
  <c r="I56" i="1"/>
  <c r="H56" i="1"/>
  <c r="G56" i="1"/>
  <c r="F56" i="1"/>
  <c r="L56" i="1" s="1"/>
  <c r="M55" i="1"/>
  <c r="K55" i="1"/>
  <c r="J55" i="1"/>
  <c r="I55" i="1"/>
  <c r="H55" i="1"/>
  <c r="G55" i="1"/>
  <c r="F55" i="1"/>
  <c r="M54" i="1"/>
  <c r="K54" i="1"/>
  <c r="J54" i="1"/>
  <c r="I54" i="1"/>
  <c r="H54" i="1"/>
  <c r="G54" i="1"/>
  <c r="F54" i="1"/>
  <c r="M53" i="1"/>
  <c r="K53" i="1"/>
  <c r="J53" i="1"/>
  <c r="I53" i="1"/>
  <c r="H53" i="1"/>
  <c r="G53" i="1"/>
  <c r="F53" i="1"/>
  <c r="M52" i="1"/>
  <c r="K52" i="1"/>
  <c r="J52" i="1"/>
  <c r="I52" i="1"/>
  <c r="H52" i="1"/>
  <c r="G52" i="1"/>
  <c r="F52" i="1"/>
  <c r="M51" i="1"/>
  <c r="K51" i="1"/>
  <c r="J51" i="1"/>
  <c r="I51" i="1"/>
  <c r="H51" i="1"/>
  <c r="G51" i="1"/>
  <c r="F51" i="1"/>
  <c r="M50" i="1"/>
  <c r="K50" i="1"/>
  <c r="J50" i="1"/>
  <c r="I50" i="1"/>
  <c r="H50" i="1"/>
  <c r="G50" i="1"/>
  <c r="F50" i="1"/>
  <c r="M49" i="1"/>
  <c r="K49" i="1"/>
  <c r="J49" i="1"/>
  <c r="I49" i="1"/>
  <c r="H49" i="1"/>
  <c r="G49" i="1"/>
  <c r="F49" i="1"/>
  <c r="M46" i="1"/>
  <c r="K46" i="1"/>
  <c r="J46" i="1"/>
  <c r="I46" i="1"/>
  <c r="H46" i="1"/>
  <c r="G46" i="1"/>
  <c r="F46" i="1"/>
  <c r="L46" i="1" s="1"/>
  <c r="M45" i="1"/>
  <c r="K45" i="1"/>
  <c r="J45" i="1"/>
  <c r="I45" i="1"/>
  <c r="H45" i="1"/>
  <c r="G45" i="1"/>
  <c r="F45" i="1"/>
  <c r="M13" i="1"/>
  <c r="K13" i="1"/>
  <c r="J13" i="1"/>
  <c r="I13" i="1"/>
  <c r="H13" i="1"/>
  <c r="G13" i="1"/>
  <c r="F13" i="1"/>
  <c r="M44" i="1"/>
  <c r="K44" i="1"/>
  <c r="J44" i="1"/>
  <c r="I44" i="1"/>
  <c r="H44" i="1"/>
  <c r="G44" i="1"/>
  <c r="F44" i="1"/>
  <c r="M43" i="1"/>
  <c r="K43" i="1"/>
  <c r="J43" i="1"/>
  <c r="I43" i="1"/>
  <c r="H43" i="1"/>
  <c r="G43" i="1"/>
  <c r="F43" i="1"/>
  <c r="M40" i="1"/>
  <c r="K40" i="1"/>
  <c r="J40" i="1"/>
  <c r="I40" i="1"/>
  <c r="H40" i="1"/>
  <c r="G40" i="1"/>
  <c r="F40" i="1"/>
  <c r="M36" i="1"/>
  <c r="K36" i="1"/>
  <c r="J36" i="1"/>
  <c r="I36" i="1"/>
  <c r="H36" i="1"/>
  <c r="G36" i="1"/>
  <c r="F36" i="1"/>
  <c r="M33" i="1"/>
  <c r="K33" i="1"/>
  <c r="J33" i="1"/>
  <c r="I33" i="1"/>
  <c r="H33" i="1"/>
  <c r="G33" i="1"/>
  <c r="F33" i="1"/>
  <c r="M32" i="1"/>
  <c r="K32" i="1"/>
  <c r="J32" i="1"/>
  <c r="I32" i="1"/>
  <c r="H32" i="1"/>
  <c r="G32" i="1"/>
  <c r="F32" i="1"/>
  <c r="L32" i="1" s="1"/>
  <c r="M29" i="1"/>
  <c r="K29" i="1"/>
  <c r="J29" i="1"/>
  <c r="I29" i="1"/>
  <c r="H29" i="1"/>
  <c r="G29" i="1"/>
  <c r="F29" i="1"/>
  <c r="M25" i="1"/>
  <c r="K25" i="1"/>
  <c r="J25" i="1"/>
  <c r="I25" i="1"/>
  <c r="H25" i="1"/>
  <c r="G25" i="1"/>
  <c r="F25" i="1"/>
  <c r="M24" i="1"/>
  <c r="K24" i="1"/>
  <c r="J24" i="1"/>
  <c r="I24" i="1"/>
  <c r="H24" i="1"/>
  <c r="G24" i="1"/>
  <c r="F24" i="1"/>
  <c r="M23" i="1"/>
  <c r="K23" i="1"/>
  <c r="J23" i="1"/>
  <c r="I23" i="1"/>
  <c r="H23" i="1"/>
  <c r="G23" i="1"/>
  <c r="F23" i="1"/>
  <c r="M22" i="1"/>
  <c r="K22" i="1"/>
  <c r="J22" i="1"/>
  <c r="I22" i="1"/>
  <c r="H22" i="1"/>
  <c r="G22" i="1"/>
  <c r="F22" i="1"/>
  <c r="M21" i="1"/>
  <c r="K21" i="1"/>
  <c r="J21" i="1"/>
  <c r="I21" i="1"/>
  <c r="H21" i="1"/>
  <c r="G21" i="1"/>
  <c r="F21" i="1"/>
  <c r="M20" i="1"/>
  <c r="K20" i="1"/>
  <c r="J20" i="1"/>
  <c r="I20" i="1"/>
  <c r="H20" i="1"/>
  <c r="G20" i="1"/>
  <c r="F20" i="1"/>
  <c r="M19" i="1"/>
  <c r="K19" i="1"/>
  <c r="J19" i="1"/>
  <c r="I19" i="1"/>
  <c r="H19" i="1"/>
  <c r="G19" i="1"/>
  <c r="F19" i="1"/>
  <c r="L19" i="1" s="1"/>
  <c r="M18" i="1"/>
  <c r="K18" i="1"/>
  <c r="J18" i="1"/>
  <c r="I18" i="1"/>
  <c r="H18" i="1"/>
  <c r="G18" i="1"/>
  <c r="F18" i="1"/>
  <c r="M17" i="1"/>
  <c r="K17" i="1"/>
  <c r="J17" i="1"/>
  <c r="I17" i="1"/>
  <c r="H17" i="1"/>
  <c r="G17" i="1"/>
  <c r="F17" i="1"/>
  <c r="M16" i="1"/>
  <c r="K16" i="1"/>
  <c r="J16" i="1"/>
  <c r="I16" i="1"/>
  <c r="H16" i="1"/>
  <c r="G16" i="1"/>
  <c r="F16" i="1"/>
  <c r="M15" i="1"/>
  <c r="K15" i="1"/>
  <c r="J15" i="1"/>
  <c r="I15" i="1"/>
  <c r="H15" i="1"/>
  <c r="G15" i="1"/>
  <c r="F15" i="1"/>
  <c r="M14" i="1"/>
  <c r="K14" i="1"/>
  <c r="J14" i="1"/>
  <c r="I14" i="1"/>
  <c r="H14" i="1"/>
  <c r="G14" i="1"/>
  <c r="F14" i="1"/>
  <c r="M12" i="1"/>
  <c r="K12" i="1"/>
  <c r="J12" i="1"/>
  <c r="I12" i="1"/>
  <c r="H12" i="1"/>
  <c r="G12" i="1"/>
  <c r="F12" i="1"/>
  <c r="M11" i="1"/>
  <c r="K11" i="1"/>
  <c r="J11" i="1"/>
  <c r="I11" i="1"/>
  <c r="H11" i="1"/>
  <c r="G11" i="1"/>
  <c r="F11" i="1"/>
  <c r="M10" i="1"/>
  <c r="K10" i="1"/>
  <c r="J10" i="1"/>
  <c r="I10" i="1"/>
  <c r="H10" i="1"/>
  <c r="G10" i="1"/>
  <c r="F10" i="1"/>
  <c r="L10" i="1" s="1"/>
  <c r="M9" i="1"/>
  <c r="K9" i="1"/>
  <c r="J9" i="1"/>
  <c r="I9" i="1"/>
  <c r="H9" i="1"/>
  <c r="G9" i="1"/>
  <c r="F9" i="1"/>
  <c r="M8" i="1"/>
  <c r="K8" i="1"/>
  <c r="J8" i="1"/>
  <c r="I8" i="1"/>
  <c r="H8" i="1"/>
  <c r="G8" i="1"/>
  <c r="F8" i="1"/>
  <c r="E63" i="1"/>
  <c r="L9" i="1" l="1"/>
  <c r="L45" i="1"/>
  <c r="L55" i="1"/>
  <c r="L63" i="1"/>
  <c r="L75" i="1"/>
  <c r="L18" i="1"/>
  <c r="L29" i="1"/>
  <c r="L98" i="1"/>
  <c r="L115" i="1"/>
  <c r="L137" i="1"/>
  <c r="L17" i="1"/>
  <c r="L25" i="1"/>
  <c r="L13" i="1"/>
  <c r="L54" i="1"/>
  <c r="L62" i="1"/>
  <c r="L72" i="1"/>
  <c r="L95" i="1"/>
  <c r="L16" i="1"/>
  <c r="L24" i="1"/>
  <c r="L44" i="1"/>
  <c r="L53" i="1"/>
  <c r="L61" i="1"/>
  <c r="L71" i="1"/>
  <c r="L92" i="1"/>
  <c r="L11" i="1"/>
  <c r="L114" i="1"/>
  <c r="L134" i="1"/>
  <c r="L111" i="1"/>
  <c r="L131" i="1"/>
  <c r="L15" i="1"/>
  <c r="L23" i="1"/>
  <c r="L43" i="1"/>
  <c r="L52" i="1"/>
  <c r="L60" i="1"/>
  <c r="L70" i="1"/>
  <c r="L89" i="1"/>
  <c r="L110" i="1"/>
  <c r="L128" i="1"/>
  <c r="L14" i="1"/>
  <c r="L22" i="1"/>
  <c r="L40" i="1"/>
  <c r="L51" i="1"/>
  <c r="L59" i="1"/>
  <c r="L69" i="1"/>
  <c r="L88" i="1"/>
  <c r="L109" i="1"/>
  <c r="L125" i="1"/>
  <c r="L21" i="1"/>
  <c r="L36" i="1"/>
  <c r="L50" i="1"/>
  <c r="L58" i="1"/>
  <c r="L68" i="1"/>
  <c r="L85" i="1"/>
  <c r="L108" i="1"/>
  <c r="L122" i="1"/>
  <c r="L12" i="1"/>
  <c r="L20" i="1"/>
  <c r="L33" i="1"/>
  <c r="L49" i="1"/>
  <c r="L57" i="1"/>
  <c r="L65" i="1"/>
  <c r="L82" i="1"/>
  <c r="L102" i="1"/>
  <c r="L121" i="1"/>
  <c r="N137" i="1"/>
  <c r="N29" i="1"/>
  <c r="N25" i="1"/>
  <c r="N24" i="1"/>
  <c r="N70" i="1"/>
  <c r="E29" i="1"/>
  <c r="E122" i="1"/>
  <c r="E45" i="1"/>
  <c r="E20" i="1"/>
  <c r="E131" i="1"/>
  <c r="N111" i="1" l="1"/>
  <c r="N110" i="1"/>
  <c r="N122" i="1"/>
  <c r="N22" i="1"/>
  <c r="N63" i="1"/>
  <c r="E115" i="1"/>
  <c r="E114" i="1"/>
  <c r="E18" i="1"/>
  <c r="E17" i="1"/>
  <c r="E9" i="1"/>
  <c r="E10" i="1"/>
  <c r="E11" i="1"/>
  <c r="E12" i="1"/>
  <c r="E15" i="1"/>
  <c r="E16" i="1"/>
  <c r="E32" i="1"/>
  <c r="E33" i="1"/>
  <c r="E36" i="1"/>
  <c r="E40" i="1"/>
  <c r="E43" i="1"/>
  <c r="E44" i="1"/>
  <c r="E13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4" i="1"/>
  <c r="E68" i="1"/>
  <c r="E69" i="1"/>
  <c r="E71" i="1"/>
  <c r="E72" i="1"/>
  <c r="E75" i="1"/>
  <c r="E14" i="1"/>
  <c r="E79" i="1"/>
  <c r="E82" i="1"/>
  <c r="E85" i="1"/>
  <c r="E88" i="1"/>
  <c r="E89" i="1"/>
  <c r="E92" i="1"/>
  <c r="E95" i="1"/>
  <c r="E98" i="1"/>
  <c r="E102" i="1"/>
  <c r="E108" i="1"/>
  <c r="E109" i="1"/>
  <c r="E118" i="1"/>
  <c r="E121" i="1"/>
  <c r="E125" i="1"/>
  <c r="E128" i="1"/>
  <c r="M141" i="1"/>
  <c r="M143" i="1" s="1"/>
  <c r="N71" i="1" l="1"/>
  <c r="N102" i="1"/>
  <c r="N82" i="1"/>
  <c r="N75" i="1"/>
  <c r="N115" i="1"/>
  <c r="N55" i="1"/>
  <c r="N58" i="1"/>
  <c r="N64" i="1"/>
  <c r="N17" i="1"/>
  <c r="N95" i="1"/>
  <c r="N44" i="1"/>
  <c r="N125" i="1"/>
  <c r="N32" i="1"/>
  <c r="N131" i="1"/>
  <c r="N109" i="1"/>
  <c r="N51" i="1"/>
  <c r="N134" i="1"/>
  <c r="N60" i="1"/>
  <c r="N12" i="1"/>
  <c r="N85" i="1"/>
  <c r="N36" i="1"/>
  <c r="N108" i="1"/>
  <c r="N19" i="1"/>
  <c r="N46" i="1"/>
  <c r="N53" i="1"/>
  <c r="N68" i="1"/>
  <c r="N99" i="1"/>
  <c r="N45" i="1"/>
  <c r="N118" i="1"/>
  <c r="N56" i="1"/>
  <c r="N69" i="1"/>
  <c r="N79" i="1"/>
  <c r="N23" i="1"/>
  <c r="N98" i="1"/>
  <c r="N15" i="1"/>
  <c r="N89" i="1"/>
  <c r="N40" i="1"/>
  <c r="N52" i="1"/>
  <c r="N50" i="1"/>
  <c r="N72" i="1"/>
  <c r="N18" i="1"/>
  <c r="N88" i="1"/>
  <c r="N10" i="1"/>
  <c r="N14" i="1"/>
  <c r="N20" i="1"/>
  <c r="N92" i="1"/>
  <c r="N43" i="1"/>
  <c r="N57" i="1"/>
  <c r="N9" i="1"/>
  <c r="N62" i="1"/>
  <c r="N33" i="1"/>
  <c r="N61" i="1"/>
  <c r="N16" i="1"/>
  <c r="N121" i="1"/>
  <c r="N54" i="1"/>
  <c r="N128" i="1"/>
  <c r="N59" i="1"/>
  <c r="N11" i="1"/>
  <c r="N65" i="1"/>
  <c r="N21" i="1"/>
  <c r="N49" i="1"/>
  <c r="N114" i="1"/>
  <c r="N13" i="1"/>
  <c r="E8" i="1"/>
  <c r="L8" i="1" l="1"/>
  <c r="L141" i="1" l="1"/>
  <c r="L143" i="1" s="1"/>
  <c r="N8" i="1"/>
  <c r="N141" i="1" l="1"/>
  <c r="N143" i="1" s="1"/>
</calcChain>
</file>

<file path=xl/sharedStrings.xml><?xml version="1.0" encoding="utf-8"?>
<sst xmlns="http://schemas.openxmlformats.org/spreadsheetml/2006/main" count="342" uniqueCount="228">
  <si>
    <t>COMITÉ DIRECTIVO ESTATAL DEL PRI EN JALISCO</t>
  </si>
  <si>
    <t>Código</t>
  </si>
  <si>
    <t>Nombre</t>
  </si>
  <si>
    <t>Puesto</t>
  </si>
  <si>
    <t>Tipo de Pago</t>
  </si>
  <si>
    <t xml:space="preserve">TIPO DE PRESTACIONES </t>
  </si>
  <si>
    <t>Total de Percepciones</t>
  </si>
  <si>
    <t>Total de Deducciones</t>
  </si>
  <si>
    <t>Neto</t>
  </si>
  <si>
    <t>Salario Diario Bruto</t>
  </si>
  <si>
    <t xml:space="preserve">Aguinaldo Anual </t>
  </si>
  <si>
    <t>*Prima Vacacional</t>
  </si>
  <si>
    <t xml:space="preserve">Vacaciones </t>
  </si>
  <si>
    <t>Otras Percepciones</t>
  </si>
  <si>
    <t>Departamento 4103 CDE PRESIDENCIA</t>
  </si>
  <si>
    <t>00007</t>
  </si>
  <si>
    <t>Auxiliar Administrativo</t>
  </si>
  <si>
    <t>Sueldos</t>
  </si>
  <si>
    <t>00113</t>
  </si>
  <si>
    <t>00199</t>
  </si>
  <si>
    <t>Departamento 4104 CDE SECRETARIA GENERAL</t>
  </si>
  <si>
    <t>Departamento 4106 CDE SECRETARIA DE ACCION ELECTORAL</t>
  </si>
  <si>
    <t>00202</t>
  </si>
  <si>
    <t>Arciniega Oropeza Alejandra Paola</t>
  </si>
  <si>
    <t>00743</t>
  </si>
  <si>
    <t>Departamento 4123 CDE SECRETARIA DE ATENCION P DISCAPACIDAD</t>
  </si>
  <si>
    <t>00276</t>
  </si>
  <si>
    <t>Mata Avila Jesus</t>
  </si>
  <si>
    <t>Secretario</t>
  </si>
  <si>
    <t>Departamento 4109 CDE SECRETARIA DE COMUNICACION SOCIAL</t>
  </si>
  <si>
    <t>00005</t>
  </si>
  <si>
    <t>Contreras García Lucila</t>
  </si>
  <si>
    <t>00021</t>
  </si>
  <si>
    <t>Rojas Lopez Miguel Angel</t>
  </si>
  <si>
    <t>Departamento 4107 CDE SECRETARIA DE FINANZAS Y ADMINISTRACION</t>
  </si>
  <si>
    <t>00001</t>
  </si>
  <si>
    <t>Andrade Padilla Daniel</t>
  </si>
  <si>
    <t>Auxiliar de Mantenimiento</t>
  </si>
  <si>
    <t>00461</t>
  </si>
  <si>
    <t>Borrayo De La Cruz Ericka Guillermina</t>
  </si>
  <si>
    <t>Intendente</t>
  </si>
  <si>
    <t>00187</t>
  </si>
  <si>
    <t>Gallegos Negrete Rosa Elena</t>
  </si>
  <si>
    <t>00165</t>
  </si>
  <si>
    <t>Gomez Dueñas Roselia</t>
  </si>
  <si>
    <t>00451</t>
  </si>
  <si>
    <t>Partida Ceja Francisco Javier</t>
  </si>
  <si>
    <t>00118</t>
  </si>
  <si>
    <t>00080</t>
  </si>
  <si>
    <t>Romero Romero Ingrid</t>
  </si>
  <si>
    <t>00169</t>
  </si>
  <si>
    <t>Tovar Lopez Rogelio</t>
  </si>
  <si>
    <t>Encargado de Informatica</t>
  </si>
  <si>
    <t>00836</t>
  </si>
  <si>
    <t>Arredondo Zuñiga Victor Manuel</t>
  </si>
  <si>
    <t>Velador</t>
  </si>
  <si>
    <t>Auxiliar Contable</t>
  </si>
  <si>
    <t>Reyes Granada Araceli Janeth</t>
  </si>
  <si>
    <t>00843</t>
  </si>
  <si>
    <t>Navarro Villa Lorena</t>
  </si>
  <si>
    <t>Larios Calvario Manuel</t>
  </si>
  <si>
    <t>Mantenimiento</t>
  </si>
  <si>
    <t>Luna Medrano Cesar Alejandro</t>
  </si>
  <si>
    <t>Departamento JUBILADOS</t>
  </si>
  <si>
    <t>Jubilado</t>
  </si>
  <si>
    <t>Departamento 4105 CDE SECRETARIA DE ORGANIZACION</t>
  </si>
  <si>
    <t>Ortiz Mora Jose Alberto</t>
  </si>
  <si>
    <t>Departamento 4110 CDE SECRETARIA JURIDICA Y DE TRANSPARENCIA</t>
  </si>
  <si>
    <t>00195</t>
  </si>
  <si>
    <t>Murguia Escobedo Sandra Buenaventura</t>
  </si>
  <si>
    <t>Departamento 4117 CDE COMISION DE JUSTICIA PARTIDARIA</t>
  </si>
  <si>
    <t>00071</t>
  </si>
  <si>
    <t>Huerta Gomez Elizabeth</t>
  </si>
  <si>
    <t>Coordinador</t>
  </si>
  <si>
    <t>Departamento 4118 CDE COMISION ESTATAL DE PROCESOS INTERNOS</t>
  </si>
  <si>
    <t>00042</t>
  </si>
  <si>
    <t>Muciño Velazquez Erika Viviana</t>
  </si>
  <si>
    <t>Departamento 9114 INSTITUTO REYES HEROLES</t>
  </si>
  <si>
    <t>00093</t>
  </si>
  <si>
    <t>Hernandez Virgen Veronica</t>
  </si>
  <si>
    <t>Departamento 4301 SECT MOVIMIENTO TERRITORIAL</t>
  </si>
  <si>
    <t>00015</t>
  </si>
  <si>
    <t>López Hueso Tayde Lucina</t>
  </si>
  <si>
    <t>Departamento 4501 ORG CNC</t>
  </si>
  <si>
    <t>00156</t>
  </si>
  <si>
    <t>Gonzalez Vizcaino Maria Lucia</t>
  </si>
  <si>
    <t>Departamento 4502 ORG CNOP</t>
  </si>
  <si>
    <t>Departamento 4741 COM MUN GUADALAJARA</t>
  </si>
  <si>
    <t>Departamento 67 CM MUN ZAPOPAN</t>
  </si>
  <si>
    <t>Departamento 4221 COM MUN TONALA</t>
  </si>
  <si>
    <t>Departamento 4794 COM MUN TEPATITLAN DE MORELOS</t>
  </si>
  <si>
    <t>00279</t>
  </si>
  <si>
    <t>Bravo Garcia Andrea Nallely</t>
  </si>
  <si>
    <t>Departamento 4799 COM MUN TLAQUEPAQUE</t>
  </si>
  <si>
    <t>Gonzalez Real Blanca Lucero</t>
  </si>
  <si>
    <t>00845</t>
  </si>
  <si>
    <t>00842</t>
  </si>
  <si>
    <t>00873</t>
  </si>
  <si>
    <t>Mendez Salcedo Jorge Alberto</t>
  </si>
  <si>
    <t>Sub-Secretario de Finanzas</t>
  </si>
  <si>
    <t>00874</t>
  </si>
  <si>
    <t>Administrativo</t>
  </si>
  <si>
    <t>Departamento 4112 CDE SECRETARIA TECNICA DEL CPE</t>
  </si>
  <si>
    <t>Gonzalez Ramirez Miriam Noemi</t>
  </si>
  <si>
    <t>Iñiguez Ibarra Gustavo</t>
  </si>
  <si>
    <t>Departamento 4303 SECT FRENTE JUVENIL REVOLUCIONARIO</t>
  </si>
  <si>
    <t>Camiruaga López Monica Del Carmen</t>
  </si>
  <si>
    <t>REMUNERACIONES DEL ORGANO ESTRUCTURA ORGANICA</t>
  </si>
  <si>
    <t>00856</t>
  </si>
  <si>
    <t>00067</t>
  </si>
  <si>
    <t>00863</t>
  </si>
  <si>
    <t>00855</t>
  </si>
  <si>
    <t>00857</t>
  </si>
  <si>
    <t>00837</t>
  </si>
  <si>
    <t>00864</t>
  </si>
  <si>
    <t>00871</t>
  </si>
  <si>
    <t>00848</t>
  </si>
  <si>
    <t>00839</t>
  </si>
  <si>
    <t>00840</t>
  </si>
  <si>
    <t>00879</t>
  </si>
  <si>
    <t>00880</t>
  </si>
  <si>
    <t>Sueldo - Bruto  Mensual</t>
  </si>
  <si>
    <t xml:space="preserve">Sueldos </t>
  </si>
  <si>
    <t>00887</t>
  </si>
  <si>
    <t>Departamento 4122 CDE SECRETARIA DE OPERACIÓN POLITICA</t>
  </si>
  <si>
    <t>00061</t>
  </si>
  <si>
    <t>Arreola Castañeda Alberto</t>
  </si>
  <si>
    <t>Departamento 17 OMPRI</t>
  </si>
  <si>
    <t>00951</t>
  </si>
  <si>
    <t>00952</t>
  </si>
  <si>
    <t>00954</t>
  </si>
  <si>
    <t>Ortega Villela Alejandro</t>
  </si>
  <si>
    <t>Diseñador</t>
  </si>
  <si>
    <t>00956</t>
  </si>
  <si>
    <t>00959</t>
  </si>
  <si>
    <t>00961</t>
  </si>
  <si>
    <t>00957</t>
  </si>
  <si>
    <t>Secretario Adjunto</t>
  </si>
  <si>
    <t>00958</t>
  </si>
  <si>
    <t>García García Ivan Tonathiu</t>
  </si>
  <si>
    <t>Coordinador y Redes</t>
  </si>
  <si>
    <t>00960</t>
  </si>
  <si>
    <t>Secretaria</t>
  </si>
  <si>
    <t>Vales de Despensa</t>
  </si>
  <si>
    <t>00963</t>
  </si>
  <si>
    <t>MARTINEZ GONZALEZ REGINA</t>
  </si>
  <si>
    <t>00964</t>
  </si>
  <si>
    <t>LOZANO  VALENCIA ITZI YUNUE</t>
  </si>
  <si>
    <t>00968</t>
  </si>
  <si>
    <t>CACHO SILVA ISRAEL</t>
  </si>
  <si>
    <t>00970</t>
  </si>
  <si>
    <t>SAMAUE JIMENEZ JORGE SEBASTIAN</t>
  </si>
  <si>
    <t>00973</t>
  </si>
  <si>
    <t>MARTINEZ SANCHEZ JOSUE</t>
  </si>
  <si>
    <t>09671</t>
  </si>
  <si>
    <t>DELGADO RAZO RAFAEL ALEJANDRO</t>
  </si>
  <si>
    <t>Logistica</t>
  </si>
  <si>
    <t>Departamento 9119 CDE SECRETARIA DE MEDIO AMBIENTE</t>
  </si>
  <si>
    <t>00966</t>
  </si>
  <si>
    <t>RUIZ MEJIA MARIA MAGDALENA</t>
  </si>
  <si>
    <t>Secretaria Medio Ambiente</t>
  </si>
  <si>
    <t>Departamento 9117 CDE CENTRO DE MEDIACION</t>
  </si>
  <si>
    <t>00969</t>
  </si>
  <si>
    <t>GONZALEZ VALENZUELA LUIS GEOVANNI</t>
  </si>
  <si>
    <t>00967</t>
  </si>
  <si>
    <t>DIAZ DIAZ ANGELICA NAYELI</t>
  </si>
  <si>
    <t>00975</t>
  </si>
  <si>
    <t>RAMIREZ ROSAS JORGE EDUARDO</t>
  </si>
  <si>
    <t>00976</t>
  </si>
  <si>
    <t>REYES LEON MARGARITA</t>
  </si>
  <si>
    <t>Aux. Admivo</t>
  </si>
  <si>
    <t>00974</t>
  </si>
  <si>
    <t>CARRILLO MARTINEZ DIEGO ALBERTO</t>
  </si>
  <si>
    <t>00977</t>
  </si>
  <si>
    <t>VALLEJO SANCHEZ IVAN ALEJANDRO</t>
  </si>
  <si>
    <t>00980</t>
  </si>
  <si>
    <t>TORRES CAMPOS MARTHA YOLANDA</t>
  </si>
  <si>
    <t>00981</t>
  </si>
  <si>
    <t>GONZALEZ GONZALEZ NOE</t>
  </si>
  <si>
    <t>00979</t>
  </si>
  <si>
    <t>SANCHEZ MARTINEZ YAMILET</t>
  </si>
  <si>
    <t>Auxiliar</t>
  </si>
  <si>
    <t>00978</t>
  </si>
  <si>
    <t>CARRILLO BORRAYO LESLEE DAYHANA</t>
  </si>
  <si>
    <t>00870</t>
  </si>
  <si>
    <t>GIL MEDINA MIRIAM ELYADA</t>
  </si>
  <si>
    <t>00984</t>
  </si>
  <si>
    <t>ROSALIO TORRES MARCOS</t>
  </si>
  <si>
    <t>00982</t>
  </si>
  <si>
    <t>MENDEZ PEREZ MIGUEL ANGEL</t>
  </si>
  <si>
    <t>Departamento 9 FUNDACION COLOSIO</t>
  </si>
  <si>
    <t>00985</t>
  </si>
  <si>
    <t>DOMINGUEZ REYES MARIA DE JESUS</t>
  </si>
  <si>
    <t>00986</t>
  </si>
  <si>
    <t>ACOSTA BUSTAMANTE BRAULIO ANTONIO</t>
  </si>
  <si>
    <t>DE LEÓN CORONA JANE VANESSA</t>
  </si>
  <si>
    <t>HERNANDEZ MURILLO JOSE ADRIAN</t>
  </si>
  <si>
    <t>FUENTES NUÑEZ EDUARDO</t>
  </si>
  <si>
    <t>SANTILLAN GONZALEZ MARIA DE LA PAZ</t>
  </si>
  <si>
    <t>SANTANA AGUILAR MARIA FELIX</t>
  </si>
  <si>
    <t>FLORES DIAZ MARIA DE LA LUZ</t>
  </si>
  <si>
    <t>DELGADO VALENZUELA ROBERTO</t>
  </si>
  <si>
    <t>VELAZQUEZ MONROY ARLENE</t>
  </si>
  <si>
    <t>CERVANTES RAMIREZ MARCO ANTONIO</t>
  </si>
  <si>
    <t>CAMPOS ENCARNACION SALVADOR ALEJANDRO</t>
  </si>
  <si>
    <t>DOMINGUEZ VAZQUEZ FERNANDO</t>
  </si>
  <si>
    <t>RAMREZ GALLEGOS LORENA</t>
  </si>
  <si>
    <t>MEZA ARANA MAYRA GISELA</t>
  </si>
  <si>
    <t>RIVAS PADILLA MARGARITA</t>
  </si>
  <si>
    <t>DE LEON MEZA HUGO FIDENCIO</t>
  </si>
  <si>
    <t>TORRES DE LA ROSA MARIA GUADALUPE</t>
  </si>
  <si>
    <t>MACIAS LOPEZ ROBERTO</t>
  </si>
  <si>
    <t>Contador / RH</t>
  </si>
  <si>
    <t>PRESIDENTE</t>
  </si>
  <si>
    <t>PADILLA CRUZ PABLO ANTONIO</t>
  </si>
  <si>
    <t>Coordinador de Giras</t>
  </si>
  <si>
    <t>Secretario Técnico</t>
  </si>
  <si>
    <t>Coordinador Relaciones Publica</t>
  </si>
  <si>
    <t>Coordinador Protocolo</t>
  </si>
  <si>
    <t>Coordinador Afiliacion y Registro partidario</t>
  </si>
  <si>
    <t>Coordinador Centro de Mediación</t>
  </si>
  <si>
    <t>Presidente Red de Jovenes</t>
  </si>
  <si>
    <t>Coordinador Administrativo</t>
  </si>
  <si>
    <t>Aux de Juridico</t>
  </si>
  <si>
    <t>ENERO DE 2024</t>
  </si>
  <si>
    <t>PEREZ MURILLO VERONICA DEL CARMEN</t>
  </si>
  <si>
    <t>Secretario Particular</t>
  </si>
  <si>
    <t>CARRILLO CARRILLO SANDRA LUZ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</si>
</sst>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$&quot;#,##0.00"/>
  </numFmts>
  <fonts count="2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24"/>
      <name val="Arial"/>
      <family val="2"/>
    </font>
    <font>
      <sz val="11"/>
      <color theme="1"/>
      <name val="Arial"/>
      <family val="2"/>
    </font>
    <font>
      <b/>
      <sz val="24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 tint="0.34998626667073579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5">
    <xf numFmtId="0" fontId="0" fillId="0" borderId="0"/>
    <xf numFmtId="164" fontId="13" fillId="0" borderId="0" applyFont="0" applyFill="0" applyBorder="0" applyAlignment="0" applyProtection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164" fontId="17" fillId="2" borderId="1" xfId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9" fontId="17" fillId="3" borderId="2" xfId="0" applyNumberFormat="1" applyFont="1" applyFill="1" applyBorder="1" applyAlignment="1">
      <alignment horizontal="left" vertical="center"/>
    </xf>
    <xf numFmtId="0" fontId="19" fillId="3" borderId="2" xfId="0" applyFont="1" applyFill="1" applyBorder="1" applyAlignment="1">
      <alignment vertical="center"/>
    </xf>
    <xf numFmtId="0" fontId="19" fillId="3" borderId="2" xfId="0" applyFont="1" applyFill="1" applyBorder="1" applyAlignment="1">
      <alignment horizontal="center" vertical="center"/>
    </xf>
    <xf numFmtId="164" fontId="19" fillId="3" borderId="2" xfId="1" applyFont="1" applyFill="1" applyBorder="1" applyAlignment="1">
      <alignment horizontal="center" vertical="center"/>
    </xf>
    <xf numFmtId="40" fontId="19" fillId="3" borderId="2" xfId="1" applyNumberFormat="1" applyFont="1" applyFill="1" applyBorder="1" applyAlignment="1">
      <alignment horizontal="right" vertical="center"/>
    </xf>
    <xf numFmtId="0" fontId="18" fillId="0" borderId="0" xfId="0" applyFont="1" applyAlignment="1">
      <alignment vertical="center"/>
    </xf>
    <xf numFmtId="49" fontId="18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164" fontId="18" fillId="0" borderId="2" xfId="1" applyFont="1" applyBorder="1" applyAlignment="1">
      <alignment horizontal="center" vertical="center"/>
    </xf>
    <xf numFmtId="40" fontId="18" fillId="0" borderId="2" xfId="1" applyNumberFormat="1" applyFont="1" applyBorder="1" applyAlignment="1">
      <alignment horizontal="right" vertical="center"/>
    </xf>
    <xf numFmtId="49" fontId="20" fillId="0" borderId="2" xfId="0" applyNumberFormat="1" applyFont="1" applyBorder="1" applyAlignment="1">
      <alignment horizontal="center" vertical="center"/>
    </xf>
    <xf numFmtId="0" fontId="18" fillId="0" borderId="3" xfId="0" applyFont="1" applyBorder="1" applyAlignment="1">
      <alignment vertical="center"/>
    </xf>
    <xf numFmtId="49" fontId="18" fillId="0" borderId="0" xfId="0" applyNumberFormat="1" applyFont="1" applyAlignment="1">
      <alignment horizontal="left" vertical="center"/>
    </xf>
    <xf numFmtId="164" fontId="18" fillId="0" borderId="0" xfId="1" applyFont="1" applyAlignment="1">
      <alignment horizontal="center" vertical="center"/>
    </xf>
    <xf numFmtId="40" fontId="20" fillId="0" borderId="0" xfId="1" applyNumberFormat="1" applyFont="1" applyAlignment="1">
      <alignment horizontal="right" vertical="center"/>
    </xf>
    <xf numFmtId="40" fontId="18" fillId="0" borderId="0" xfId="1" applyNumberFormat="1" applyFont="1" applyAlignment="1">
      <alignment horizontal="right" vertical="center"/>
    </xf>
    <xf numFmtId="164" fontId="18" fillId="0" borderId="0" xfId="1" applyFont="1" applyAlignment="1">
      <alignment horizontal="right" vertical="center"/>
    </xf>
    <xf numFmtId="165" fontId="21" fillId="0" borderId="0" xfId="4" applyNumberFormat="1" applyFont="1"/>
    <xf numFmtId="165" fontId="21" fillId="0" borderId="0" xfId="0" applyNumberFormat="1" applyFont="1"/>
    <xf numFmtId="49" fontId="18" fillId="0" borderId="0" xfId="0" applyNumberFormat="1" applyFont="1" applyAlignment="1">
      <alignment horizontal="center" vertical="center"/>
    </xf>
    <xf numFmtId="0" fontId="17" fillId="2" borderId="6" xfId="0" applyFont="1" applyFill="1" applyBorder="1" applyAlignment="1">
      <alignment horizontal="center" vertical="center" wrapText="1"/>
    </xf>
    <xf numFmtId="40" fontId="17" fillId="2" borderId="1" xfId="1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7" fontId="16" fillId="0" borderId="0" xfId="0" applyNumberFormat="1" applyFont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165" fontId="21" fillId="0" borderId="0" xfId="0" applyNumberFormat="1" applyFont="1"/>
    <xf numFmtId="165" fontId="21" fillId="0" borderId="0" xfId="0" applyNumberFormat="1" applyFont="1"/>
  </cellXfs>
  <cellStyles count="25">
    <cellStyle name="Millares" xfId="1" builtinId="3"/>
    <cellStyle name="Normal" xfId="0" builtinId="0"/>
    <cellStyle name="Normal 10" xfId="10" xr:uid="{00000000-0005-0000-0000-000002000000}"/>
    <cellStyle name="Normal 10 2" xfId="22" xr:uid="{4DF791D7-3EC9-4744-9532-EAEC83CDB1A1}"/>
    <cellStyle name="Normal 11" xfId="11" xr:uid="{00000000-0005-0000-0000-000003000000}"/>
    <cellStyle name="Normal 11 2" xfId="23" xr:uid="{2D9A33C0-EA0C-49B3-A77D-D228ADB2751B}"/>
    <cellStyle name="Normal 12" xfId="12" xr:uid="{00000000-0005-0000-0000-000004000000}"/>
    <cellStyle name="Normal 12 2" xfId="24" xr:uid="{78669F2F-A120-4918-BFF9-69347C6F1CF4}"/>
    <cellStyle name="Normal 13" xfId="13" xr:uid="{00000000-0005-0000-0000-000005000000}"/>
    <cellStyle name="Normal 2" xfId="2" xr:uid="{00000000-0005-0000-0000-000006000000}"/>
    <cellStyle name="Normal 2 2" xfId="14" xr:uid="{2CCD764B-C7E1-4C0E-9A35-467281E839C4}"/>
    <cellStyle name="Normal 3" xfId="3" xr:uid="{00000000-0005-0000-0000-000007000000}"/>
    <cellStyle name="Normal 3 2" xfId="15" xr:uid="{C301F829-B34D-4A6D-B604-2A6B2F95FA02}"/>
    <cellStyle name="Normal 4" xfId="4" xr:uid="{00000000-0005-0000-0000-000008000000}"/>
    <cellStyle name="Normal 4 2" xfId="16" xr:uid="{313B5B8F-B57D-42BA-8730-086D9F79C8D7}"/>
    <cellStyle name="Normal 5" xfId="5" xr:uid="{00000000-0005-0000-0000-000009000000}"/>
    <cellStyle name="Normal 5 2" xfId="17" xr:uid="{9F7A63CD-CDBF-4008-9CFB-0708BEC5718D}"/>
    <cellStyle name="Normal 6" xfId="6" xr:uid="{00000000-0005-0000-0000-00000A000000}"/>
    <cellStyle name="Normal 6 2" xfId="18" xr:uid="{F4359F08-EA9A-4CD8-92E6-BE823BFCF60A}"/>
    <cellStyle name="Normal 7" xfId="7" xr:uid="{00000000-0005-0000-0000-00000B000000}"/>
    <cellStyle name="Normal 7 2" xfId="19" xr:uid="{58666C92-7C2B-4AA5-A855-93A81E026A4E}"/>
    <cellStyle name="Normal 8" xfId="8" xr:uid="{00000000-0005-0000-0000-00000C000000}"/>
    <cellStyle name="Normal 8 2" xfId="20" xr:uid="{96871B8F-708E-432D-AF9E-83C36695D0AB}"/>
    <cellStyle name="Normal 9" xfId="9" xr:uid="{00000000-0005-0000-0000-00000D000000}"/>
    <cellStyle name="Normal 9 2" xfId="21" xr:uid="{B247A51E-60AD-4961-95FE-078672E7601A}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2" name="Picture 1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3" name="Picture 1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4" name="Picture 1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5" name="Picture 1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stado%20de%20nomina/SULEDOS%2001%20ENERO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</sheetNames>
    <sheetDataSet>
      <sheetData sheetId="0">
        <row r="11">
          <cell r="A11" t="str">
            <v xml:space="preserve">    Reg. Pat. IMSS:  B9010102109</v>
          </cell>
        </row>
        <row r="13">
          <cell r="A13" t="str">
            <v>00001</v>
          </cell>
          <cell r="B13" t="str">
            <v>ANDRADE PADILLA DANIEL</v>
          </cell>
          <cell r="C13">
            <v>10590.75</v>
          </cell>
          <cell r="D13">
            <v>1176.75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1000</v>
          </cell>
          <cell r="J13">
            <v>0</v>
          </cell>
          <cell r="K13">
            <v>0</v>
          </cell>
          <cell r="L13">
            <v>0</v>
          </cell>
          <cell r="M13">
            <v>11767.5</v>
          </cell>
          <cell r="N13">
            <v>15</v>
          </cell>
          <cell r="O13">
            <v>2324.5700000000002</v>
          </cell>
          <cell r="P13">
            <v>0</v>
          </cell>
          <cell r="Q13">
            <v>0</v>
          </cell>
          <cell r="R13">
            <v>0</v>
          </cell>
          <cell r="S13">
            <v>1007.62</v>
          </cell>
          <cell r="T13">
            <v>0</v>
          </cell>
          <cell r="U13">
            <v>1007.62</v>
          </cell>
          <cell r="V13">
            <v>357.9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70.069999999999993</v>
          </cell>
          <cell r="AF13">
            <v>0</v>
          </cell>
          <cell r="AG13">
            <v>3775.16</v>
          </cell>
          <cell r="AH13">
            <v>7992.34</v>
          </cell>
          <cell r="AI13">
            <v>249.26</v>
          </cell>
          <cell r="AJ13">
            <v>759.3</v>
          </cell>
          <cell r="AK13">
            <v>938.12</v>
          </cell>
          <cell r="AL13">
            <v>284.86</v>
          </cell>
          <cell r="AM13">
            <v>255.35</v>
          </cell>
        </row>
        <row r="14">
          <cell r="A14" t="str">
            <v>00005</v>
          </cell>
          <cell r="B14" t="str">
            <v>CONTRERAS GARCIA LUCILA</v>
          </cell>
          <cell r="C14">
            <v>13928.7</v>
          </cell>
          <cell r="D14">
            <v>480.3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1000</v>
          </cell>
          <cell r="J14">
            <v>0</v>
          </cell>
          <cell r="K14">
            <v>0</v>
          </cell>
          <cell r="L14">
            <v>0</v>
          </cell>
          <cell r="M14">
            <v>14409</v>
          </cell>
          <cell r="N14">
            <v>15</v>
          </cell>
          <cell r="O14">
            <v>0</v>
          </cell>
          <cell r="P14">
            <v>6193.97</v>
          </cell>
          <cell r="Q14">
            <v>0</v>
          </cell>
          <cell r="R14">
            <v>0</v>
          </cell>
          <cell r="S14">
            <v>1461.8</v>
          </cell>
          <cell r="T14">
            <v>0</v>
          </cell>
          <cell r="U14">
            <v>1461.8</v>
          </cell>
          <cell r="V14">
            <v>424.96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8095.73</v>
          </cell>
          <cell r="AH14">
            <v>6313.27</v>
          </cell>
          <cell r="AI14">
            <v>291.54000000000002</v>
          </cell>
          <cell r="AJ14">
            <v>888.12</v>
          </cell>
          <cell r="AK14">
            <v>1006.98</v>
          </cell>
          <cell r="AL14">
            <v>333.2</v>
          </cell>
          <cell r="AM14">
            <v>308.18</v>
          </cell>
        </row>
        <row r="15">
          <cell r="A15" t="str">
            <v>00007</v>
          </cell>
          <cell r="B15" t="str">
            <v>DE LEON CORONA JANE VANESSA</v>
          </cell>
          <cell r="C15">
            <v>11375.25</v>
          </cell>
          <cell r="D15">
            <v>392.25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1000</v>
          </cell>
          <cell r="J15">
            <v>3232.5</v>
          </cell>
          <cell r="K15">
            <v>0</v>
          </cell>
          <cell r="L15">
            <v>0</v>
          </cell>
          <cell r="M15">
            <v>15000</v>
          </cell>
          <cell r="N15">
            <v>0</v>
          </cell>
          <cell r="O15">
            <v>0</v>
          </cell>
          <cell r="P15">
            <v>3538.42</v>
          </cell>
          <cell r="Q15">
            <v>0</v>
          </cell>
          <cell r="R15">
            <v>0</v>
          </cell>
          <cell r="S15">
            <v>1567.72</v>
          </cell>
          <cell r="T15">
            <v>0</v>
          </cell>
          <cell r="U15">
            <v>1567.72</v>
          </cell>
          <cell r="V15">
            <v>362.64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90.04</v>
          </cell>
          <cell r="AF15">
            <v>0</v>
          </cell>
          <cell r="AG15">
            <v>5558.82</v>
          </cell>
          <cell r="AH15">
            <v>9441.18</v>
          </cell>
          <cell r="AI15">
            <v>252.24</v>
          </cell>
          <cell r="AJ15">
            <v>768.4</v>
          </cell>
          <cell r="AK15">
            <v>942.96</v>
          </cell>
          <cell r="AL15">
            <v>288.27999999999997</v>
          </cell>
          <cell r="AM15">
            <v>320</v>
          </cell>
        </row>
        <row r="16">
          <cell r="A16" t="str">
            <v>00015</v>
          </cell>
          <cell r="B16" t="str">
            <v>LOPEZ HUESO TAYDE LUCINA</v>
          </cell>
          <cell r="C16">
            <v>13928.7</v>
          </cell>
          <cell r="D16">
            <v>480.3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1000</v>
          </cell>
          <cell r="J16">
            <v>0</v>
          </cell>
          <cell r="K16">
            <v>0</v>
          </cell>
          <cell r="L16">
            <v>0</v>
          </cell>
          <cell r="M16">
            <v>14409</v>
          </cell>
          <cell r="N16">
            <v>15</v>
          </cell>
          <cell r="O16">
            <v>0</v>
          </cell>
          <cell r="P16">
            <v>5096.17</v>
          </cell>
          <cell r="Q16">
            <v>0</v>
          </cell>
          <cell r="R16">
            <v>0</v>
          </cell>
          <cell r="S16">
            <v>1461.8</v>
          </cell>
          <cell r="T16">
            <v>0</v>
          </cell>
          <cell r="U16">
            <v>1461.8</v>
          </cell>
          <cell r="V16">
            <v>424.96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6.24</v>
          </cell>
          <cell r="AF16">
            <v>0</v>
          </cell>
          <cell r="AG16">
            <v>7004.17</v>
          </cell>
          <cell r="AH16">
            <v>7404.83</v>
          </cell>
          <cell r="AI16">
            <v>291.54000000000002</v>
          </cell>
          <cell r="AJ16">
            <v>888.1</v>
          </cell>
          <cell r="AK16">
            <v>1006.96</v>
          </cell>
          <cell r="AL16">
            <v>333.18</v>
          </cell>
          <cell r="AM16">
            <v>308.18</v>
          </cell>
        </row>
        <row r="17">
          <cell r="A17" t="str">
            <v>00021</v>
          </cell>
          <cell r="B17" t="str">
            <v>ROJAS LOPEZ MIGUEL ANGEL</v>
          </cell>
          <cell r="C17">
            <v>6334.56</v>
          </cell>
          <cell r="D17">
            <v>791.82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1000</v>
          </cell>
          <cell r="J17">
            <v>0</v>
          </cell>
          <cell r="K17">
            <v>0</v>
          </cell>
          <cell r="L17">
            <v>0</v>
          </cell>
          <cell r="M17">
            <v>7126.38</v>
          </cell>
          <cell r="N17">
            <v>0</v>
          </cell>
          <cell r="O17">
            <v>0</v>
          </cell>
          <cell r="P17">
            <v>0</v>
          </cell>
          <cell r="Q17">
            <v>-125.1</v>
          </cell>
          <cell r="R17">
            <v>0</v>
          </cell>
          <cell r="S17">
            <v>462.43</v>
          </cell>
          <cell r="T17">
            <v>0</v>
          </cell>
          <cell r="U17">
            <v>274.29000000000002</v>
          </cell>
          <cell r="V17">
            <v>224.7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498.99</v>
          </cell>
          <cell r="AH17">
            <v>6627.39</v>
          </cell>
          <cell r="AI17">
            <v>158.74</v>
          </cell>
          <cell r="AJ17">
            <v>431.41</v>
          </cell>
          <cell r="AK17">
            <v>819.42</v>
          </cell>
          <cell r="AL17">
            <v>181.42</v>
          </cell>
          <cell r="AM17">
            <v>162.53</v>
          </cell>
        </row>
        <row r="18">
          <cell r="A18" t="str">
            <v>00042</v>
          </cell>
          <cell r="B18" t="str">
            <v>MUCIÑO VELAZQUEZ ERIKA VIVIANA</v>
          </cell>
          <cell r="C18">
            <v>9474.01</v>
          </cell>
          <cell r="D18">
            <v>326.69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1000</v>
          </cell>
          <cell r="J18">
            <v>0</v>
          </cell>
          <cell r="K18">
            <v>0</v>
          </cell>
          <cell r="L18">
            <v>0</v>
          </cell>
          <cell r="M18">
            <v>9800.7000000000007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753.4</v>
          </cell>
          <cell r="T18">
            <v>0</v>
          </cell>
          <cell r="U18">
            <v>753.4</v>
          </cell>
          <cell r="V18">
            <v>277.10000000000002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1030.5</v>
          </cell>
          <cell r="AH18">
            <v>8770.2000000000007</v>
          </cell>
          <cell r="AI18">
            <v>198.3</v>
          </cell>
          <cell r="AJ18">
            <v>553.20000000000005</v>
          </cell>
          <cell r="AK18">
            <v>855.12</v>
          </cell>
          <cell r="AL18">
            <v>226.64</v>
          </cell>
          <cell r="AM18">
            <v>216.02</v>
          </cell>
        </row>
        <row r="19">
          <cell r="A19" t="str">
            <v>00061</v>
          </cell>
          <cell r="B19" t="str">
            <v>ARREOLA CASTAÑEDA ALBERTO</v>
          </cell>
          <cell r="C19">
            <v>9666.57</v>
          </cell>
          <cell r="D19">
            <v>333.33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1000</v>
          </cell>
          <cell r="J19">
            <v>9000.1</v>
          </cell>
          <cell r="K19">
            <v>0</v>
          </cell>
          <cell r="L19">
            <v>0</v>
          </cell>
          <cell r="M19">
            <v>19000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2412.36</v>
          </cell>
          <cell r="T19">
            <v>0</v>
          </cell>
          <cell r="U19">
            <v>2412.36</v>
          </cell>
          <cell r="V19">
            <v>383.82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2796.18</v>
          </cell>
          <cell r="AH19">
            <v>16203.82</v>
          </cell>
          <cell r="AI19">
            <v>265.60000000000002</v>
          </cell>
          <cell r="AJ19">
            <v>809.06</v>
          </cell>
          <cell r="AK19">
            <v>964.72</v>
          </cell>
          <cell r="AL19">
            <v>303.54000000000002</v>
          </cell>
          <cell r="AM19">
            <v>400</v>
          </cell>
        </row>
        <row r="20">
          <cell r="A20" t="str">
            <v>00067</v>
          </cell>
          <cell r="B20" t="str">
            <v>FLORES DIAZ MARIA DE LA LUZ</v>
          </cell>
          <cell r="C20">
            <v>4978.6000000000004</v>
          </cell>
          <cell r="D20">
            <v>2489.3000000000002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1000</v>
          </cell>
          <cell r="J20">
            <v>0</v>
          </cell>
          <cell r="K20">
            <v>0</v>
          </cell>
          <cell r="L20">
            <v>0</v>
          </cell>
          <cell r="M20">
            <v>7467.9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499.58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7467.9</v>
          </cell>
          <cell r="AI20">
            <v>205.06</v>
          </cell>
          <cell r="AJ20">
            <v>493.28</v>
          </cell>
          <cell r="AK20">
            <v>839.94</v>
          </cell>
          <cell r="AL20">
            <v>172.68</v>
          </cell>
          <cell r="AM20">
            <v>169.36</v>
          </cell>
        </row>
        <row r="21">
          <cell r="A21" t="str">
            <v>00071</v>
          </cell>
          <cell r="B21" t="str">
            <v>HUERTA GOMEZ ELIZABETH</v>
          </cell>
          <cell r="C21">
            <v>12651.25</v>
          </cell>
          <cell r="D21">
            <v>436.25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1000</v>
          </cell>
          <cell r="J21">
            <v>0</v>
          </cell>
          <cell r="K21">
            <v>0</v>
          </cell>
          <cell r="L21">
            <v>0</v>
          </cell>
          <cell r="M21">
            <v>13087.5</v>
          </cell>
          <cell r="N21">
            <v>0</v>
          </cell>
          <cell r="O21">
            <v>0</v>
          </cell>
          <cell r="P21">
            <v>3822.62</v>
          </cell>
          <cell r="Q21">
            <v>0</v>
          </cell>
          <cell r="R21">
            <v>0</v>
          </cell>
          <cell r="S21">
            <v>1225</v>
          </cell>
          <cell r="T21">
            <v>0</v>
          </cell>
          <cell r="U21">
            <v>1225</v>
          </cell>
          <cell r="V21">
            <v>382.56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5430.18</v>
          </cell>
          <cell r="AH21">
            <v>7657.32</v>
          </cell>
          <cell r="AI21">
            <v>264.8</v>
          </cell>
          <cell r="AJ21">
            <v>806.68</v>
          </cell>
          <cell r="AK21">
            <v>963.42</v>
          </cell>
          <cell r="AL21">
            <v>302.64</v>
          </cell>
          <cell r="AM21">
            <v>281.76</v>
          </cell>
        </row>
        <row r="22">
          <cell r="A22" t="str">
            <v>00080</v>
          </cell>
          <cell r="B22" t="str">
            <v>ROMERO ROMERO INGRID</v>
          </cell>
          <cell r="C22">
            <v>14470.4</v>
          </cell>
          <cell r="D22">
            <v>1033.5999999999999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1000</v>
          </cell>
          <cell r="J22">
            <v>0</v>
          </cell>
          <cell r="K22">
            <v>0</v>
          </cell>
          <cell r="L22">
            <v>0</v>
          </cell>
          <cell r="M22">
            <v>15504</v>
          </cell>
          <cell r="N22">
            <v>15</v>
          </cell>
          <cell r="O22">
            <v>0</v>
          </cell>
          <cell r="P22">
            <v>4545.1400000000003</v>
          </cell>
          <cell r="Q22">
            <v>0</v>
          </cell>
          <cell r="R22">
            <v>0</v>
          </cell>
          <cell r="S22">
            <v>1665.6</v>
          </cell>
          <cell r="T22">
            <v>0</v>
          </cell>
          <cell r="U22">
            <v>1665.6</v>
          </cell>
          <cell r="V22">
            <v>460.1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98.54</v>
          </cell>
          <cell r="AF22">
            <v>0</v>
          </cell>
          <cell r="AG22">
            <v>6784.38</v>
          </cell>
          <cell r="AH22">
            <v>8719.6200000000008</v>
          </cell>
          <cell r="AI22">
            <v>313.7</v>
          </cell>
          <cell r="AJ22">
            <v>955.62</v>
          </cell>
          <cell r="AK22">
            <v>1043.06</v>
          </cell>
          <cell r="AL22">
            <v>358.52</v>
          </cell>
          <cell r="AM22">
            <v>330.08</v>
          </cell>
        </row>
        <row r="23">
          <cell r="A23" t="str">
            <v>00093</v>
          </cell>
          <cell r="B23" t="str">
            <v>HERNANDEZ VIRGEN VERONICA</v>
          </cell>
          <cell r="C23">
            <v>8862.4</v>
          </cell>
          <cell r="D23">
            <v>305.60000000000002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1000</v>
          </cell>
          <cell r="J23">
            <v>0</v>
          </cell>
          <cell r="K23">
            <v>0</v>
          </cell>
          <cell r="L23">
            <v>0</v>
          </cell>
          <cell r="M23">
            <v>9168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684.56</v>
          </cell>
          <cell r="T23">
            <v>0</v>
          </cell>
          <cell r="U23">
            <v>684.56</v>
          </cell>
          <cell r="V23">
            <v>256.77999999999997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941.34</v>
          </cell>
          <cell r="AH23">
            <v>8226.66</v>
          </cell>
          <cell r="AI23">
            <v>185.5</v>
          </cell>
          <cell r="AJ23">
            <v>504.14</v>
          </cell>
          <cell r="AK23">
            <v>834.28</v>
          </cell>
          <cell r="AL23">
            <v>212</v>
          </cell>
          <cell r="AM23">
            <v>203.36</v>
          </cell>
        </row>
        <row r="24">
          <cell r="A24" t="str">
            <v>00113</v>
          </cell>
          <cell r="B24" t="str">
            <v>HERNANDEZ MURILLO JOSE ADRIAN</v>
          </cell>
          <cell r="C24">
            <v>16848.419999999998</v>
          </cell>
          <cell r="D24">
            <v>580.98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1000</v>
          </cell>
          <cell r="J24">
            <v>0</v>
          </cell>
          <cell r="K24">
            <v>0</v>
          </cell>
          <cell r="L24">
            <v>0</v>
          </cell>
          <cell r="M24">
            <v>17429.400000000001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2076.88</v>
          </cell>
          <cell r="T24">
            <v>0</v>
          </cell>
          <cell r="U24">
            <v>2076.88</v>
          </cell>
          <cell r="V24">
            <v>554.1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2630.98</v>
          </cell>
          <cell r="AH24">
            <v>14798.42</v>
          </cell>
          <cell r="AI24">
            <v>373</v>
          </cell>
          <cell r="AJ24">
            <v>1136.24</v>
          </cell>
          <cell r="AK24">
            <v>1139.6199999999999</v>
          </cell>
          <cell r="AL24">
            <v>426.28</v>
          </cell>
          <cell r="AM24">
            <v>368.58</v>
          </cell>
        </row>
        <row r="25">
          <cell r="A25" t="str">
            <v>00118</v>
          </cell>
          <cell r="B25" t="str">
            <v>RAMIREZ GALLEGOS LORENA</v>
          </cell>
          <cell r="C25">
            <v>8265</v>
          </cell>
          <cell r="D25">
            <v>285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1000</v>
          </cell>
          <cell r="J25">
            <v>3450</v>
          </cell>
          <cell r="K25">
            <v>0</v>
          </cell>
          <cell r="L25">
            <v>0</v>
          </cell>
          <cell r="M25">
            <v>12000</v>
          </cell>
          <cell r="N25">
            <v>15</v>
          </cell>
          <cell r="O25">
            <v>0</v>
          </cell>
          <cell r="P25">
            <v>3184.18</v>
          </cell>
          <cell r="Q25">
            <v>0</v>
          </cell>
          <cell r="R25">
            <v>0</v>
          </cell>
          <cell r="S25">
            <v>1044.82</v>
          </cell>
          <cell r="T25">
            <v>0</v>
          </cell>
          <cell r="U25">
            <v>1044.82</v>
          </cell>
          <cell r="V25">
            <v>332.7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4576.7</v>
          </cell>
          <cell r="AH25">
            <v>7423.3</v>
          </cell>
          <cell r="AI25">
            <v>233.38</v>
          </cell>
          <cell r="AJ25">
            <v>710.92</v>
          </cell>
          <cell r="AK25">
            <v>912.22</v>
          </cell>
          <cell r="AL25">
            <v>266.72000000000003</v>
          </cell>
          <cell r="AM25">
            <v>260</v>
          </cell>
        </row>
        <row r="26">
          <cell r="A26" t="str">
            <v>00156</v>
          </cell>
          <cell r="B26" t="str">
            <v>CARRILLO CARRILLO SANDRA LUZ</v>
          </cell>
          <cell r="C26">
            <v>7654.26</v>
          </cell>
          <cell r="D26">
            <v>263.94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1000</v>
          </cell>
          <cell r="J26">
            <v>0</v>
          </cell>
          <cell r="K26">
            <v>0</v>
          </cell>
          <cell r="L26">
            <v>0</v>
          </cell>
          <cell r="M26">
            <v>7918.2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548.58000000000004</v>
          </cell>
          <cell r="T26">
            <v>0</v>
          </cell>
          <cell r="U26">
            <v>548.58000000000004</v>
          </cell>
          <cell r="V26">
            <v>217.44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766.02</v>
          </cell>
          <cell r="AH26">
            <v>7152.18</v>
          </cell>
          <cell r="AI26">
            <v>160.22</v>
          </cell>
          <cell r="AJ26">
            <v>420.04</v>
          </cell>
          <cell r="AK26">
            <v>795.08</v>
          </cell>
          <cell r="AL26">
            <v>183.1</v>
          </cell>
          <cell r="AM26">
            <v>178.36</v>
          </cell>
        </row>
        <row r="27">
          <cell r="A27" t="str">
            <v>00165</v>
          </cell>
          <cell r="B27" t="str">
            <v>GOMEZ DUEÑAS ROSELIA</v>
          </cell>
          <cell r="C27">
            <v>6721.11</v>
          </cell>
          <cell r="D27">
            <v>746.79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1000</v>
          </cell>
          <cell r="J27">
            <v>0</v>
          </cell>
          <cell r="K27">
            <v>0</v>
          </cell>
          <cell r="L27">
            <v>0</v>
          </cell>
          <cell r="M27">
            <v>7467.9</v>
          </cell>
          <cell r="N27">
            <v>15</v>
          </cell>
          <cell r="O27">
            <v>0</v>
          </cell>
          <cell r="P27">
            <v>1784.42</v>
          </cell>
          <cell r="Q27">
            <v>0</v>
          </cell>
          <cell r="R27">
            <v>0</v>
          </cell>
          <cell r="S27">
            <v>499.58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1799.42</v>
          </cell>
          <cell r="AH27">
            <v>5668.48</v>
          </cell>
          <cell r="AI27">
            <v>205.06</v>
          </cell>
          <cell r="AJ27">
            <v>493.28</v>
          </cell>
          <cell r="AK27">
            <v>839.94</v>
          </cell>
          <cell r="AL27">
            <v>172.68</v>
          </cell>
          <cell r="AM27">
            <v>169.36</v>
          </cell>
        </row>
        <row r="28">
          <cell r="A28" t="str">
            <v>00169</v>
          </cell>
          <cell r="B28" t="str">
            <v>TOVAR LOPEZ ROGELIO</v>
          </cell>
          <cell r="C28">
            <v>15225</v>
          </cell>
          <cell r="D28">
            <v>525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1000</v>
          </cell>
          <cell r="J28">
            <v>1850.8</v>
          </cell>
          <cell r="K28">
            <v>0</v>
          </cell>
          <cell r="L28">
            <v>0</v>
          </cell>
          <cell r="M28">
            <v>17600.8</v>
          </cell>
          <cell r="N28">
            <v>0</v>
          </cell>
          <cell r="O28">
            <v>0</v>
          </cell>
          <cell r="P28">
            <v>2145.2399999999998</v>
          </cell>
          <cell r="Q28">
            <v>0</v>
          </cell>
          <cell r="R28">
            <v>0</v>
          </cell>
          <cell r="S28">
            <v>2113.48</v>
          </cell>
          <cell r="T28">
            <v>0</v>
          </cell>
          <cell r="U28">
            <v>2113.48</v>
          </cell>
          <cell r="V28">
            <v>467.98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160</v>
          </cell>
          <cell r="AF28">
            <v>0</v>
          </cell>
          <cell r="AG28">
            <v>4886.7</v>
          </cell>
          <cell r="AH28">
            <v>12714.1</v>
          </cell>
          <cell r="AI28">
            <v>318.68</v>
          </cell>
          <cell r="AJ28">
            <v>970.8</v>
          </cell>
          <cell r="AK28">
            <v>1051.18</v>
          </cell>
          <cell r="AL28">
            <v>364.2</v>
          </cell>
          <cell r="AM28">
            <v>372.02</v>
          </cell>
        </row>
        <row r="29">
          <cell r="A29" t="str">
            <v>00187</v>
          </cell>
          <cell r="B29" t="str">
            <v>GALLEGOS NEGRETE ROSA ELENA</v>
          </cell>
          <cell r="C29">
            <v>4978.6000000000004</v>
          </cell>
          <cell r="D29">
            <v>746.79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1000</v>
          </cell>
          <cell r="J29">
            <v>746.79</v>
          </cell>
          <cell r="K29">
            <v>0</v>
          </cell>
          <cell r="L29">
            <v>0</v>
          </cell>
          <cell r="M29">
            <v>6472.18</v>
          </cell>
          <cell r="N29">
            <v>0</v>
          </cell>
          <cell r="O29">
            <v>0</v>
          </cell>
          <cell r="P29">
            <v>1381.49</v>
          </cell>
          <cell r="Q29">
            <v>-145.38</v>
          </cell>
          <cell r="R29">
            <v>0</v>
          </cell>
          <cell r="S29">
            <v>408.54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100</v>
          </cell>
          <cell r="AF29">
            <v>0</v>
          </cell>
          <cell r="AG29">
            <v>1481.49</v>
          </cell>
          <cell r="AH29">
            <v>4990.6899999999996</v>
          </cell>
          <cell r="AI29">
            <v>157.21</v>
          </cell>
          <cell r="AJ29">
            <v>378.18</v>
          </cell>
          <cell r="AK29">
            <v>643.95000000000005</v>
          </cell>
          <cell r="AL29">
            <v>172.68</v>
          </cell>
          <cell r="AM29">
            <v>149.44</v>
          </cell>
        </row>
        <row r="30">
          <cell r="A30" t="str">
            <v>00195</v>
          </cell>
          <cell r="B30" t="str">
            <v>MURGUIA ESCOBEDO SANDRA BUENAVENTURA</v>
          </cell>
          <cell r="C30">
            <v>8347.9</v>
          </cell>
          <cell r="D30">
            <v>330.61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1000</v>
          </cell>
          <cell r="J30">
            <v>950</v>
          </cell>
          <cell r="K30">
            <v>0</v>
          </cell>
          <cell r="L30">
            <v>0</v>
          </cell>
          <cell r="M30">
            <v>9628.51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734.65</v>
          </cell>
          <cell r="T30">
            <v>0</v>
          </cell>
          <cell r="U30">
            <v>734.65</v>
          </cell>
          <cell r="V30">
            <v>256.04000000000002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990.69</v>
          </cell>
          <cell r="AH30">
            <v>8637.82</v>
          </cell>
          <cell r="AI30">
            <v>181.09</v>
          </cell>
          <cell r="AJ30">
            <v>505.19</v>
          </cell>
          <cell r="AK30">
            <v>738.4</v>
          </cell>
          <cell r="AL30">
            <v>248.36</v>
          </cell>
          <cell r="AM30">
            <v>212.57</v>
          </cell>
        </row>
        <row r="31">
          <cell r="A31" t="str">
            <v>00199</v>
          </cell>
          <cell r="B31" t="str">
            <v>MEZA ARANA MAYRA GISELA</v>
          </cell>
          <cell r="C31">
            <v>11375.25</v>
          </cell>
          <cell r="D31">
            <v>392.25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1000</v>
          </cell>
          <cell r="J31">
            <v>3232.5</v>
          </cell>
          <cell r="K31">
            <v>0</v>
          </cell>
          <cell r="L31">
            <v>0</v>
          </cell>
          <cell r="M31">
            <v>15000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1567.72</v>
          </cell>
          <cell r="T31">
            <v>0</v>
          </cell>
          <cell r="U31">
            <v>1567.72</v>
          </cell>
          <cell r="V31">
            <v>429.9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1997.62</v>
          </cell>
          <cell r="AH31">
            <v>13002.38</v>
          </cell>
          <cell r="AI31">
            <v>294.66000000000003</v>
          </cell>
          <cell r="AJ31">
            <v>897.64</v>
          </cell>
          <cell r="AK31">
            <v>1012.06</v>
          </cell>
          <cell r="AL31">
            <v>336.76</v>
          </cell>
          <cell r="AM31">
            <v>320</v>
          </cell>
        </row>
        <row r="32">
          <cell r="A32" t="str">
            <v>00202</v>
          </cell>
          <cell r="B32" t="str">
            <v>ARCINIEGA OROPEZA ALEJANDRA PAOLA</v>
          </cell>
          <cell r="C32">
            <v>8862.4</v>
          </cell>
          <cell r="D32">
            <v>305.60000000000002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1000</v>
          </cell>
          <cell r="J32">
            <v>832</v>
          </cell>
          <cell r="K32">
            <v>0</v>
          </cell>
          <cell r="L32">
            <v>0</v>
          </cell>
          <cell r="M32">
            <v>10000</v>
          </cell>
          <cell r="N32">
            <v>0</v>
          </cell>
          <cell r="O32">
            <v>0</v>
          </cell>
          <cell r="P32">
            <v>3530.73</v>
          </cell>
          <cell r="Q32">
            <v>0</v>
          </cell>
          <cell r="R32">
            <v>0</v>
          </cell>
          <cell r="S32">
            <v>775.08</v>
          </cell>
          <cell r="T32">
            <v>0</v>
          </cell>
          <cell r="U32">
            <v>775.08</v>
          </cell>
          <cell r="V32">
            <v>279.92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90.03</v>
          </cell>
          <cell r="AF32">
            <v>0</v>
          </cell>
          <cell r="AG32">
            <v>4675.76</v>
          </cell>
          <cell r="AH32">
            <v>5324.24</v>
          </cell>
          <cell r="AI32">
            <v>200.06</v>
          </cell>
          <cell r="AJ32">
            <v>558.12</v>
          </cell>
          <cell r="AK32">
            <v>858</v>
          </cell>
          <cell r="AL32">
            <v>228.64</v>
          </cell>
          <cell r="AM32">
            <v>220</v>
          </cell>
        </row>
        <row r="33">
          <cell r="A33" t="str">
            <v>00276</v>
          </cell>
          <cell r="B33" t="str">
            <v>MATA AVILA JESUS</v>
          </cell>
          <cell r="C33">
            <v>9932.5</v>
          </cell>
          <cell r="D33">
            <v>342.5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1000</v>
          </cell>
          <cell r="J33">
            <v>1925</v>
          </cell>
          <cell r="K33">
            <v>0</v>
          </cell>
          <cell r="L33">
            <v>0</v>
          </cell>
          <cell r="M33">
            <v>12200</v>
          </cell>
          <cell r="N33">
            <v>15</v>
          </cell>
          <cell r="O33">
            <v>1518.28</v>
          </cell>
          <cell r="P33">
            <v>0</v>
          </cell>
          <cell r="Q33">
            <v>0</v>
          </cell>
          <cell r="R33">
            <v>0</v>
          </cell>
          <cell r="S33">
            <v>1076.82</v>
          </cell>
          <cell r="T33">
            <v>0</v>
          </cell>
          <cell r="U33">
            <v>1076.82</v>
          </cell>
          <cell r="V33">
            <v>345.74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100</v>
          </cell>
          <cell r="AF33">
            <v>0</v>
          </cell>
          <cell r="AG33">
            <v>3055.84</v>
          </cell>
          <cell r="AH33">
            <v>9144.16</v>
          </cell>
          <cell r="AI33">
            <v>241.58</v>
          </cell>
          <cell r="AJ33">
            <v>735.94</v>
          </cell>
          <cell r="AK33">
            <v>925.64</v>
          </cell>
          <cell r="AL33">
            <v>276.10000000000002</v>
          </cell>
          <cell r="AM33">
            <v>264</v>
          </cell>
        </row>
        <row r="34">
          <cell r="A34" t="str">
            <v>00279</v>
          </cell>
          <cell r="B34" t="str">
            <v>BRAVO GARCIA ANDREA NALLELY</v>
          </cell>
          <cell r="C34">
            <v>4978.6000000000004</v>
          </cell>
          <cell r="D34">
            <v>2489.3000000000002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1000</v>
          </cell>
          <cell r="J34">
            <v>0</v>
          </cell>
          <cell r="K34">
            <v>0</v>
          </cell>
          <cell r="L34">
            <v>0</v>
          </cell>
          <cell r="M34">
            <v>7467.9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499.58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7467.9</v>
          </cell>
          <cell r="AI34">
            <v>205.06</v>
          </cell>
          <cell r="AJ34">
            <v>493.28</v>
          </cell>
          <cell r="AK34">
            <v>839.94</v>
          </cell>
          <cell r="AL34">
            <v>172.68</v>
          </cell>
          <cell r="AM34">
            <v>169.36</v>
          </cell>
        </row>
        <row r="35">
          <cell r="A35" t="str">
            <v>00451</v>
          </cell>
          <cell r="B35" t="str">
            <v>PARTIDA CEJA FRANCISCO JAVIER</v>
          </cell>
          <cell r="C35">
            <v>7640</v>
          </cell>
          <cell r="D35">
            <v>1528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1000</v>
          </cell>
          <cell r="J35">
            <v>2000</v>
          </cell>
          <cell r="K35">
            <v>0</v>
          </cell>
          <cell r="L35">
            <v>0</v>
          </cell>
          <cell r="M35">
            <v>11168</v>
          </cell>
          <cell r="N35">
            <v>0</v>
          </cell>
          <cell r="O35">
            <v>0</v>
          </cell>
          <cell r="P35">
            <v>3818.56</v>
          </cell>
          <cell r="Q35">
            <v>0</v>
          </cell>
          <cell r="R35">
            <v>0</v>
          </cell>
          <cell r="S35">
            <v>911.7</v>
          </cell>
          <cell r="T35">
            <v>0</v>
          </cell>
          <cell r="U35">
            <v>911.7</v>
          </cell>
          <cell r="V35">
            <v>312.33999999999997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89.8</v>
          </cell>
          <cell r="AF35">
            <v>0</v>
          </cell>
          <cell r="AG35">
            <v>5132.3999999999996</v>
          </cell>
          <cell r="AH35">
            <v>6035.6</v>
          </cell>
          <cell r="AI35">
            <v>220.5</v>
          </cell>
          <cell r="AJ35">
            <v>671.7</v>
          </cell>
          <cell r="AK35">
            <v>891.28</v>
          </cell>
          <cell r="AL35">
            <v>252</v>
          </cell>
          <cell r="AM35">
            <v>243.36</v>
          </cell>
        </row>
        <row r="36">
          <cell r="A36" t="str">
            <v>00461</v>
          </cell>
          <cell r="B36" t="str">
            <v>BORRAYO DE LA CRUZ ERICKA GUILLERMINA</v>
          </cell>
          <cell r="C36">
            <v>6721.11</v>
          </cell>
          <cell r="D36">
            <v>746.79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1000</v>
          </cell>
          <cell r="J36">
            <v>0</v>
          </cell>
          <cell r="K36">
            <v>0</v>
          </cell>
          <cell r="L36">
            <v>0</v>
          </cell>
          <cell r="M36">
            <v>7467.9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499.58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7467.9</v>
          </cell>
          <cell r="AI36">
            <v>205.06</v>
          </cell>
          <cell r="AJ36">
            <v>493.28</v>
          </cell>
          <cell r="AK36">
            <v>839.94</v>
          </cell>
          <cell r="AL36">
            <v>172.68</v>
          </cell>
          <cell r="AM36">
            <v>169.36</v>
          </cell>
        </row>
        <row r="37">
          <cell r="A37" t="str">
            <v>00836</v>
          </cell>
          <cell r="B37" t="str">
            <v>ARREDONDO ZUÑIGA VICTOR MANUEL</v>
          </cell>
          <cell r="C37">
            <v>4978.6000000000004</v>
          </cell>
          <cell r="D37">
            <v>2489.3000000000002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1000</v>
          </cell>
          <cell r="J37">
            <v>0</v>
          </cell>
          <cell r="K37">
            <v>0</v>
          </cell>
          <cell r="L37">
            <v>0</v>
          </cell>
          <cell r="M37">
            <v>7467.9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499.58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7467.9</v>
          </cell>
          <cell r="AI37">
            <v>205.06</v>
          </cell>
          <cell r="AJ37">
            <v>493.28</v>
          </cell>
          <cell r="AK37">
            <v>839.94</v>
          </cell>
          <cell r="AL37">
            <v>172.68</v>
          </cell>
          <cell r="AM37">
            <v>169.36</v>
          </cell>
        </row>
        <row r="38">
          <cell r="A38" t="str">
            <v>00837</v>
          </cell>
          <cell r="B38" t="str">
            <v>ORTIZ MORA JOSE ALBERTO</v>
          </cell>
          <cell r="C38">
            <v>11599.71</v>
          </cell>
          <cell r="D38">
            <v>399.99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1000</v>
          </cell>
          <cell r="J38">
            <v>5534.8</v>
          </cell>
          <cell r="K38">
            <v>0</v>
          </cell>
          <cell r="L38">
            <v>0</v>
          </cell>
          <cell r="M38">
            <v>17534.5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2099.3200000000002</v>
          </cell>
          <cell r="T38">
            <v>0</v>
          </cell>
          <cell r="U38">
            <v>2099.3200000000002</v>
          </cell>
          <cell r="V38">
            <v>436.66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2535.98</v>
          </cell>
          <cell r="AH38">
            <v>14998.52</v>
          </cell>
          <cell r="AI38">
            <v>298.89999999999998</v>
          </cell>
          <cell r="AJ38">
            <v>910.56</v>
          </cell>
          <cell r="AK38">
            <v>1018.96</v>
          </cell>
          <cell r="AL38">
            <v>341.62</v>
          </cell>
          <cell r="AM38">
            <v>370.7</v>
          </cell>
        </row>
        <row r="39">
          <cell r="A39" t="str">
            <v>00839</v>
          </cell>
          <cell r="B39" t="str">
            <v>REYES GRANADA ARACELI JANETH</v>
          </cell>
          <cell r="C39">
            <v>15498.47</v>
          </cell>
          <cell r="D39">
            <v>534.42999999999995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1000</v>
          </cell>
          <cell r="J39">
            <v>6000</v>
          </cell>
          <cell r="K39">
            <v>0</v>
          </cell>
          <cell r="L39">
            <v>0</v>
          </cell>
          <cell r="M39">
            <v>22032.9</v>
          </cell>
          <cell r="N39">
            <v>15</v>
          </cell>
          <cell r="O39">
            <v>0</v>
          </cell>
          <cell r="P39">
            <v>2914</v>
          </cell>
          <cell r="Q39">
            <v>0</v>
          </cell>
          <cell r="R39">
            <v>0</v>
          </cell>
          <cell r="S39">
            <v>3060.18</v>
          </cell>
          <cell r="T39">
            <v>0</v>
          </cell>
          <cell r="U39">
            <v>3060.18</v>
          </cell>
          <cell r="V39">
            <v>643.55999999999995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6632.74</v>
          </cell>
          <cell r="AH39">
            <v>15400.16</v>
          </cell>
          <cell r="AI39">
            <v>429.4</v>
          </cell>
          <cell r="AJ39">
            <v>1308.08</v>
          </cell>
          <cell r="AK39">
            <v>1231.48</v>
          </cell>
          <cell r="AL39">
            <v>490.74</v>
          </cell>
          <cell r="AM39">
            <v>460.66</v>
          </cell>
        </row>
        <row r="40">
          <cell r="A40" t="str">
            <v>00840</v>
          </cell>
          <cell r="B40" t="str">
            <v>NAVARRO VILLA LORENA</v>
          </cell>
          <cell r="C40">
            <v>12949.37</v>
          </cell>
          <cell r="D40">
            <v>446.53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1000</v>
          </cell>
          <cell r="J40">
            <v>5600</v>
          </cell>
          <cell r="K40">
            <v>0</v>
          </cell>
          <cell r="L40">
            <v>0</v>
          </cell>
          <cell r="M40">
            <v>18995.900000000001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2411.48</v>
          </cell>
          <cell r="T40">
            <v>0</v>
          </cell>
          <cell r="U40">
            <v>2411.48</v>
          </cell>
          <cell r="V40">
            <v>547.84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2959.32</v>
          </cell>
          <cell r="AH40">
            <v>16036.58</v>
          </cell>
          <cell r="AI40">
            <v>369.04</v>
          </cell>
          <cell r="AJ40">
            <v>1124.22</v>
          </cell>
          <cell r="AK40">
            <v>1133.18</v>
          </cell>
          <cell r="AL40">
            <v>421.76</v>
          </cell>
          <cell r="AM40">
            <v>399.92</v>
          </cell>
        </row>
        <row r="41">
          <cell r="A41" t="str">
            <v>00842</v>
          </cell>
          <cell r="B41" t="str">
            <v>MENDEZ SALCEDO JORGE ALBERTO</v>
          </cell>
          <cell r="C41">
            <v>16848.419999999998</v>
          </cell>
          <cell r="D41">
            <v>580.98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1000</v>
          </cell>
          <cell r="J41">
            <v>4600</v>
          </cell>
          <cell r="K41">
            <v>0</v>
          </cell>
          <cell r="L41">
            <v>0</v>
          </cell>
          <cell r="M41">
            <v>22029.4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3059.44</v>
          </cell>
          <cell r="T41">
            <v>0</v>
          </cell>
          <cell r="U41">
            <v>3059.44</v>
          </cell>
          <cell r="V41">
            <v>649.52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3708.96</v>
          </cell>
          <cell r="AH41">
            <v>18320.439999999999</v>
          </cell>
          <cell r="AI41">
            <v>433.16</v>
          </cell>
          <cell r="AJ41">
            <v>1319.52</v>
          </cell>
          <cell r="AK41">
            <v>1237.5999999999999</v>
          </cell>
          <cell r="AL41">
            <v>495.04</v>
          </cell>
          <cell r="AM41">
            <v>460.58</v>
          </cell>
        </row>
        <row r="42">
          <cell r="A42" t="str">
            <v>00843</v>
          </cell>
          <cell r="B42" t="str">
            <v>DOMINGUEZ VAZQUEZ FERNANDO</v>
          </cell>
          <cell r="C42">
            <v>6723</v>
          </cell>
          <cell r="D42">
            <v>747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1000</v>
          </cell>
          <cell r="J42">
            <v>3300</v>
          </cell>
          <cell r="K42">
            <v>0</v>
          </cell>
          <cell r="L42">
            <v>0</v>
          </cell>
          <cell r="M42">
            <v>10770</v>
          </cell>
          <cell r="N42">
            <v>0</v>
          </cell>
          <cell r="O42">
            <v>0</v>
          </cell>
          <cell r="P42">
            <v>3306.79</v>
          </cell>
          <cell r="Q42">
            <v>0</v>
          </cell>
          <cell r="R42">
            <v>0</v>
          </cell>
          <cell r="S42">
            <v>858.86</v>
          </cell>
          <cell r="T42">
            <v>0</v>
          </cell>
          <cell r="U42">
            <v>858.86</v>
          </cell>
          <cell r="V42">
            <v>286.68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100</v>
          </cell>
          <cell r="AF42">
            <v>0</v>
          </cell>
          <cell r="AG42">
            <v>4552.33</v>
          </cell>
          <cell r="AH42">
            <v>6217.67</v>
          </cell>
          <cell r="AI42">
            <v>204.36</v>
          </cell>
          <cell r="AJ42">
            <v>570.08000000000004</v>
          </cell>
          <cell r="AK42">
            <v>864.98</v>
          </cell>
          <cell r="AL42">
            <v>233.54</v>
          </cell>
          <cell r="AM42">
            <v>235.4</v>
          </cell>
        </row>
        <row r="43">
          <cell r="A43" t="str">
            <v>00845</v>
          </cell>
          <cell r="B43" t="str">
            <v>SANTILLAN GONZALEZ MARIA DE LA PAZ</v>
          </cell>
          <cell r="C43">
            <v>4978.6000000000004</v>
          </cell>
          <cell r="D43">
            <v>2489.3000000000002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1000</v>
          </cell>
          <cell r="J43">
            <v>0</v>
          </cell>
          <cell r="K43">
            <v>0</v>
          </cell>
          <cell r="L43">
            <v>0</v>
          </cell>
          <cell r="M43">
            <v>7467.9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499.58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7467.9</v>
          </cell>
          <cell r="AI43">
            <v>205.06</v>
          </cell>
          <cell r="AJ43">
            <v>493.28</v>
          </cell>
          <cell r="AK43">
            <v>839.94</v>
          </cell>
          <cell r="AL43">
            <v>172.68</v>
          </cell>
          <cell r="AM43">
            <v>169.36</v>
          </cell>
        </row>
        <row r="44">
          <cell r="A44" t="str">
            <v>00848</v>
          </cell>
          <cell r="B44" t="str">
            <v>RIVAS PADILLA MARGARITA</v>
          </cell>
          <cell r="C44">
            <v>6666.6</v>
          </cell>
          <cell r="D44">
            <v>3333.3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1000</v>
          </cell>
          <cell r="J44">
            <v>6603.04</v>
          </cell>
          <cell r="K44">
            <v>0</v>
          </cell>
          <cell r="L44">
            <v>0</v>
          </cell>
          <cell r="M44">
            <v>16602.939999999999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1900.34</v>
          </cell>
          <cell r="T44">
            <v>0</v>
          </cell>
          <cell r="U44">
            <v>1900.34</v>
          </cell>
          <cell r="V44">
            <v>466.76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2367.1</v>
          </cell>
          <cell r="AH44">
            <v>14235.84</v>
          </cell>
          <cell r="AI44">
            <v>317.88</v>
          </cell>
          <cell r="AJ44">
            <v>968.38</v>
          </cell>
          <cell r="AK44">
            <v>1049.9000000000001</v>
          </cell>
          <cell r="AL44">
            <v>363.3</v>
          </cell>
          <cell r="AM44">
            <v>352.06</v>
          </cell>
        </row>
        <row r="45">
          <cell r="A45" t="str">
            <v>00855</v>
          </cell>
          <cell r="B45" t="str">
            <v>LUNA MEDRANO CESAR ALEJANDRO</v>
          </cell>
          <cell r="C45">
            <v>12470</v>
          </cell>
          <cell r="D45">
            <v>430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1000</v>
          </cell>
          <cell r="J45">
            <v>0</v>
          </cell>
          <cell r="K45">
            <v>0</v>
          </cell>
          <cell r="L45">
            <v>0</v>
          </cell>
          <cell r="M45">
            <v>12900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1191.4000000000001</v>
          </cell>
          <cell r="T45">
            <v>0</v>
          </cell>
          <cell r="U45">
            <v>1191.4000000000001</v>
          </cell>
          <cell r="V45">
            <v>376.56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1567.96</v>
          </cell>
          <cell r="AH45">
            <v>11332.04</v>
          </cell>
          <cell r="AI45">
            <v>261.02</v>
          </cell>
          <cell r="AJ45">
            <v>795.12</v>
          </cell>
          <cell r="AK45">
            <v>957.24</v>
          </cell>
          <cell r="AL45">
            <v>298.3</v>
          </cell>
          <cell r="AM45">
            <v>278</v>
          </cell>
        </row>
        <row r="46">
          <cell r="A46" t="str">
            <v>00856</v>
          </cell>
          <cell r="B46" t="str">
            <v>IÑIGUEZ IBARRA GUSTAVO</v>
          </cell>
          <cell r="C46">
            <v>9657</v>
          </cell>
          <cell r="D46">
            <v>333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1000</v>
          </cell>
          <cell r="J46">
            <v>1120.74</v>
          </cell>
          <cell r="K46">
            <v>0</v>
          </cell>
          <cell r="L46">
            <v>0</v>
          </cell>
          <cell r="M46">
            <v>11110.74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902.54</v>
          </cell>
          <cell r="T46">
            <v>0</v>
          </cell>
          <cell r="U46">
            <v>902.54</v>
          </cell>
          <cell r="V46">
            <v>314.27999999999997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1216.82</v>
          </cell>
          <cell r="AH46">
            <v>9893.92</v>
          </cell>
          <cell r="AI46">
            <v>221.74</v>
          </cell>
          <cell r="AJ46">
            <v>675.5</v>
          </cell>
          <cell r="AK46">
            <v>893.3</v>
          </cell>
          <cell r="AL46">
            <v>253.42</v>
          </cell>
          <cell r="AM46">
            <v>242.22</v>
          </cell>
        </row>
        <row r="47">
          <cell r="A47" t="str">
            <v>00857</v>
          </cell>
          <cell r="B47" t="str">
            <v>DELGADO VALENZUELA ROBERTO</v>
          </cell>
          <cell r="C47">
            <v>4978.6000000000004</v>
          </cell>
          <cell r="D47">
            <v>2489.3000000000002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1000</v>
          </cell>
          <cell r="J47">
            <v>0</v>
          </cell>
          <cell r="K47">
            <v>0</v>
          </cell>
          <cell r="L47">
            <v>0</v>
          </cell>
          <cell r="M47">
            <v>7467.9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499.58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7467.9</v>
          </cell>
          <cell r="AI47">
            <v>205.06</v>
          </cell>
          <cell r="AJ47">
            <v>493.28</v>
          </cell>
          <cell r="AK47">
            <v>839.94</v>
          </cell>
          <cell r="AL47">
            <v>172.68</v>
          </cell>
          <cell r="AM47">
            <v>169.36</v>
          </cell>
        </row>
        <row r="48">
          <cell r="A48" t="str">
            <v>00863</v>
          </cell>
          <cell r="B48" t="str">
            <v>LARIOS CALVARIO MANUEL</v>
          </cell>
          <cell r="C48">
            <v>6225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1000</v>
          </cell>
          <cell r="J48">
            <v>1006.32</v>
          </cell>
          <cell r="K48">
            <v>0</v>
          </cell>
          <cell r="L48">
            <v>0</v>
          </cell>
          <cell r="M48">
            <v>7231.32</v>
          </cell>
          <cell r="N48">
            <v>0</v>
          </cell>
          <cell r="O48">
            <v>0</v>
          </cell>
          <cell r="P48">
            <v>0</v>
          </cell>
          <cell r="Q48">
            <v>-145.38</v>
          </cell>
          <cell r="R48">
            <v>0</v>
          </cell>
          <cell r="S48">
            <v>479.72</v>
          </cell>
          <cell r="T48">
            <v>0</v>
          </cell>
          <cell r="U48">
            <v>304.64999999999998</v>
          </cell>
          <cell r="V48">
            <v>194.72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499.37</v>
          </cell>
          <cell r="AH48">
            <v>6731.95</v>
          </cell>
          <cell r="AI48">
            <v>133.97</v>
          </cell>
          <cell r="AJ48">
            <v>364.11</v>
          </cell>
          <cell r="AK48">
            <v>804.9</v>
          </cell>
          <cell r="AL48">
            <v>153.12</v>
          </cell>
          <cell r="AM48">
            <v>164.62</v>
          </cell>
        </row>
        <row r="49">
          <cell r="A49" t="str">
            <v>00864</v>
          </cell>
          <cell r="B49" t="str">
            <v>GONZALEZ RAMIREZ MIRIAM NOEMI</v>
          </cell>
          <cell r="C49">
            <v>4980</v>
          </cell>
          <cell r="D49">
            <v>2490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1000</v>
          </cell>
          <cell r="J49">
            <v>900</v>
          </cell>
          <cell r="K49">
            <v>0</v>
          </cell>
          <cell r="L49">
            <v>0</v>
          </cell>
          <cell r="M49">
            <v>8370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597.74</v>
          </cell>
          <cell r="T49">
            <v>0</v>
          </cell>
          <cell r="U49">
            <v>597.74</v>
          </cell>
          <cell r="V49">
            <v>216.38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814.12</v>
          </cell>
          <cell r="AH49">
            <v>7555.88</v>
          </cell>
          <cell r="AI49">
            <v>159.46</v>
          </cell>
          <cell r="AJ49">
            <v>418.06</v>
          </cell>
          <cell r="AK49">
            <v>794.34</v>
          </cell>
          <cell r="AL49">
            <v>182.24</v>
          </cell>
          <cell r="AM49">
            <v>187.4</v>
          </cell>
        </row>
        <row r="50">
          <cell r="A50" t="str">
            <v>00870</v>
          </cell>
          <cell r="B50" t="str">
            <v>GIL MEDINA MIRIAM ELYADA</v>
          </cell>
          <cell r="C50">
            <v>6250</v>
          </cell>
          <cell r="D50">
            <v>1250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1000</v>
          </cell>
          <cell r="J50">
            <v>1439</v>
          </cell>
          <cell r="K50">
            <v>0</v>
          </cell>
          <cell r="L50">
            <v>0</v>
          </cell>
          <cell r="M50">
            <v>8939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659.64</v>
          </cell>
          <cell r="T50">
            <v>0</v>
          </cell>
          <cell r="U50">
            <v>659.64</v>
          </cell>
          <cell r="V50">
            <v>243.24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902.88</v>
          </cell>
          <cell r="AH50">
            <v>8036.12</v>
          </cell>
          <cell r="AI50">
            <v>176.94</v>
          </cell>
          <cell r="AJ50">
            <v>480.88</v>
          </cell>
          <cell r="AK50">
            <v>820.34</v>
          </cell>
          <cell r="AL50">
            <v>202.22</v>
          </cell>
          <cell r="AM50">
            <v>198.78</v>
          </cell>
        </row>
        <row r="51">
          <cell r="A51" t="str">
            <v>00871</v>
          </cell>
          <cell r="B51" t="str">
            <v>GONZALEZ VIZCAINO MARIA LUCIA</v>
          </cell>
          <cell r="C51">
            <v>8999.91</v>
          </cell>
          <cell r="D51">
            <v>999.99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1000</v>
          </cell>
          <cell r="J51">
            <v>1110.8399999999999</v>
          </cell>
          <cell r="K51">
            <v>0</v>
          </cell>
          <cell r="L51">
            <v>0</v>
          </cell>
          <cell r="M51">
            <v>11110.74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902.54</v>
          </cell>
          <cell r="T51">
            <v>0</v>
          </cell>
          <cell r="U51">
            <v>902.54</v>
          </cell>
          <cell r="V51">
            <v>314.3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1216.8399999999999</v>
          </cell>
          <cell r="AH51">
            <v>9893.9</v>
          </cell>
          <cell r="AI51">
            <v>221.78</v>
          </cell>
          <cell r="AJ51">
            <v>675.58</v>
          </cell>
          <cell r="AK51">
            <v>893.34</v>
          </cell>
          <cell r="AL51">
            <v>253.46</v>
          </cell>
          <cell r="AM51">
            <v>242.22</v>
          </cell>
        </row>
        <row r="52">
          <cell r="A52" t="str">
            <v>00873</v>
          </cell>
          <cell r="B52" t="str">
            <v>GONZALEZ REAL BLANCA LUCERO</v>
          </cell>
          <cell r="C52">
            <v>4978.6000000000004</v>
          </cell>
          <cell r="D52">
            <v>2489.3000000000002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1000</v>
          </cell>
          <cell r="J52">
            <v>0</v>
          </cell>
          <cell r="K52">
            <v>0</v>
          </cell>
          <cell r="L52">
            <v>0</v>
          </cell>
          <cell r="M52">
            <v>7467.9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499.58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7467.9</v>
          </cell>
          <cell r="AI52">
            <v>205.06</v>
          </cell>
          <cell r="AJ52">
            <v>493.28</v>
          </cell>
          <cell r="AK52">
            <v>839.94</v>
          </cell>
          <cell r="AL52">
            <v>172.68</v>
          </cell>
          <cell r="AM52">
            <v>169.36</v>
          </cell>
        </row>
        <row r="53">
          <cell r="A53" t="str">
            <v>00874</v>
          </cell>
          <cell r="B53" t="str">
            <v>CAMIRUAGA LOPEZ MONICA DEL CARMEN</v>
          </cell>
          <cell r="C53">
            <v>7221</v>
          </cell>
          <cell r="D53">
            <v>249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1000</v>
          </cell>
          <cell r="J53">
            <v>2600</v>
          </cell>
          <cell r="K53">
            <v>0</v>
          </cell>
          <cell r="L53">
            <v>0</v>
          </cell>
          <cell r="M53">
            <v>10070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782.7</v>
          </cell>
          <cell r="T53">
            <v>0</v>
          </cell>
          <cell r="U53">
            <v>782.7</v>
          </cell>
          <cell r="V53">
            <v>263.83999999999997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1046.54</v>
          </cell>
          <cell r="AH53">
            <v>9023.4599999999991</v>
          </cell>
          <cell r="AI53">
            <v>189.92</v>
          </cell>
          <cell r="AJ53">
            <v>516.16</v>
          </cell>
          <cell r="AK53">
            <v>841.48</v>
          </cell>
          <cell r="AL53">
            <v>217.06</v>
          </cell>
          <cell r="AM53">
            <v>221.4</v>
          </cell>
        </row>
        <row r="54">
          <cell r="A54" t="str">
            <v>00879</v>
          </cell>
          <cell r="B54" t="str">
            <v>SANTANA AGUILAR MARIA FELIX</v>
          </cell>
          <cell r="C54">
            <v>6000</v>
          </cell>
          <cell r="D54">
            <v>3000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1000</v>
          </cell>
          <cell r="J54">
            <v>4200</v>
          </cell>
          <cell r="K54">
            <v>0</v>
          </cell>
          <cell r="L54">
            <v>0</v>
          </cell>
          <cell r="M54">
            <v>13200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1245.1600000000001</v>
          </cell>
          <cell r="T54">
            <v>0</v>
          </cell>
          <cell r="U54">
            <v>1245.1600000000001</v>
          </cell>
          <cell r="V54">
            <v>367.98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1613.14</v>
          </cell>
          <cell r="AH54">
            <v>11586.86</v>
          </cell>
          <cell r="AI54">
            <v>255.6</v>
          </cell>
          <cell r="AJ54">
            <v>778.64</v>
          </cell>
          <cell r="AK54">
            <v>948.44</v>
          </cell>
          <cell r="AL54">
            <v>292.12</v>
          </cell>
          <cell r="AM54">
            <v>284</v>
          </cell>
        </row>
        <row r="55">
          <cell r="A55" t="str">
            <v>00880</v>
          </cell>
          <cell r="B55" t="str">
            <v>MACIAS LOPEZ ROBERTO</v>
          </cell>
          <cell r="C55">
            <v>4978.6000000000004</v>
          </cell>
          <cell r="D55">
            <v>2489.3000000000002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1000</v>
          </cell>
          <cell r="J55">
            <v>0</v>
          </cell>
          <cell r="K55">
            <v>0</v>
          </cell>
          <cell r="L55">
            <v>0</v>
          </cell>
          <cell r="M55">
            <v>7467.9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499.58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7467.9</v>
          </cell>
          <cell r="AI55">
            <v>205.06</v>
          </cell>
          <cell r="AJ55">
            <v>493.28</v>
          </cell>
          <cell r="AK55">
            <v>839.94</v>
          </cell>
          <cell r="AL55">
            <v>172.68</v>
          </cell>
          <cell r="AM55">
            <v>169.36</v>
          </cell>
        </row>
        <row r="56">
          <cell r="A56" t="str">
            <v>00887</v>
          </cell>
          <cell r="B56" t="str">
            <v>DE LEON MEZA HUGO FIDENCIO</v>
          </cell>
          <cell r="C56">
            <v>16848.419999999998</v>
          </cell>
          <cell r="D56">
            <v>580.98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1000</v>
          </cell>
          <cell r="J56">
            <v>1570.6</v>
          </cell>
          <cell r="K56">
            <v>0</v>
          </cell>
          <cell r="L56">
            <v>0</v>
          </cell>
          <cell r="M56">
            <v>19000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2412.36</v>
          </cell>
          <cell r="T56">
            <v>0</v>
          </cell>
          <cell r="U56">
            <v>2412.36</v>
          </cell>
          <cell r="V56">
            <v>565.44000000000005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2977.8</v>
          </cell>
          <cell r="AH56">
            <v>16022.2</v>
          </cell>
          <cell r="AI56">
            <v>380.14</v>
          </cell>
          <cell r="AJ56">
            <v>1158.02</v>
          </cell>
          <cell r="AK56">
            <v>1151.26</v>
          </cell>
          <cell r="AL56">
            <v>434.44</v>
          </cell>
          <cell r="AM56">
            <v>400</v>
          </cell>
        </row>
        <row r="57">
          <cell r="A57" t="str">
            <v>00951</v>
          </cell>
          <cell r="B57" t="str">
            <v>PEREZ MURILLO VERONICA DEL CARMEN</v>
          </cell>
          <cell r="C57">
            <v>13775</v>
          </cell>
          <cell r="D57">
            <v>475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1000</v>
          </cell>
          <cell r="J57">
            <v>9537.56</v>
          </cell>
          <cell r="K57">
            <v>0</v>
          </cell>
          <cell r="L57">
            <v>0</v>
          </cell>
          <cell r="M57">
            <v>23787.56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3434.98</v>
          </cell>
          <cell r="T57">
            <v>0</v>
          </cell>
          <cell r="U57">
            <v>3434.98</v>
          </cell>
          <cell r="V57">
            <v>684.5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4119.4799999999996</v>
          </cell>
          <cell r="AH57">
            <v>19668.080000000002</v>
          </cell>
          <cell r="AI57">
            <v>455.24</v>
          </cell>
          <cell r="AJ57">
            <v>1386.76</v>
          </cell>
          <cell r="AK57">
            <v>1273.56</v>
          </cell>
          <cell r="AL57">
            <v>520.26</v>
          </cell>
          <cell r="AM57">
            <v>495.76</v>
          </cell>
        </row>
        <row r="58">
          <cell r="A58" t="str">
            <v>00952</v>
          </cell>
          <cell r="B58" t="str">
            <v>PADILLA CRUZ PABLO ANTONIO</v>
          </cell>
          <cell r="C58">
            <v>18850</v>
          </cell>
          <cell r="D58">
            <v>650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1000</v>
          </cell>
          <cell r="J58">
            <v>10500</v>
          </cell>
          <cell r="K58">
            <v>0</v>
          </cell>
          <cell r="L58">
            <v>0</v>
          </cell>
          <cell r="M58">
            <v>30000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4761.96</v>
          </cell>
          <cell r="T58">
            <v>0</v>
          </cell>
          <cell r="U58">
            <v>4761.96</v>
          </cell>
          <cell r="V58">
            <v>697.9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5459.86</v>
          </cell>
          <cell r="AH58">
            <v>24540.14</v>
          </cell>
          <cell r="AI58">
            <v>463.66</v>
          </cell>
          <cell r="AJ58">
            <v>1412.42</v>
          </cell>
          <cell r="AK58">
            <v>1287.28</v>
          </cell>
          <cell r="AL58">
            <v>529.9</v>
          </cell>
          <cell r="AM58">
            <v>620</v>
          </cell>
        </row>
        <row r="59">
          <cell r="A59" t="str">
            <v>00954</v>
          </cell>
          <cell r="B59" t="str">
            <v>ORTEGA VILLELA ALEJANDRO</v>
          </cell>
          <cell r="C59">
            <v>4980</v>
          </cell>
          <cell r="D59">
            <v>2490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1000</v>
          </cell>
          <cell r="J59">
            <v>2700</v>
          </cell>
          <cell r="K59">
            <v>0</v>
          </cell>
          <cell r="L59">
            <v>0</v>
          </cell>
          <cell r="M59">
            <v>10170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793.58</v>
          </cell>
          <cell r="T59">
            <v>0</v>
          </cell>
          <cell r="U59">
            <v>793.58</v>
          </cell>
          <cell r="V59">
            <v>267.14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1060.72</v>
          </cell>
          <cell r="AH59">
            <v>9109.2800000000007</v>
          </cell>
          <cell r="AI59">
            <v>192.02</v>
          </cell>
          <cell r="AJ59">
            <v>535.66</v>
          </cell>
          <cell r="AK59">
            <v>844.88</v>
          </cell>
          <cell r="AL59">
            <v>219.44</v>
          </cell>
          <cell r="AM59">
            <v>223.4</v>
          </cell>
        </row>
        <row r="60">
          <cell r="A60" t="str">
            <v>00956</v>
          </cell>
          <cell r="B60" t="str">
            <v>FUENTES NUÑEZ EDUARDO</v>
          </cell>
          <cell r="C60">
            <v>13775</v>
          </cell>
          <cell r="D60">
            <v>475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1000</v>
          </cell>
          <cell r="J60">
            <v>9537.56</v>
          </cell>
          <cell r="K60">
            <v>0</v>
          </cell>
          <cell r="L60">
            <v>0</v>
          </cell>
          <cell r="M60">
            <v>23787.56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3434.98</v>
          </cell>
          <cell r="T60">
            <v>0</v>
          </cell>
          <cell r="U60">
            <v>3434.98</v>
          </cell>
          <cell r="V60">
            <v>684.5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4119.4799999999996</v>
          </cell>
          <cell r="AH60">
            <v>19668.080000000002</v>
          </cell>
          <cell r="AI60">
            <v>455.24</v>
          </cell>
          <cell r="AJ60">
            <v>1386.76</v>
          </cell>
          <cell r="AK60">
            <v>1273.56</v>
          </cell>
          <cell r="AL60">
            <v>520.26</v>
          </cell>
          <cell r="AM60">
            <v>495.76</v>
          </cell>
        </row>
        <row r="61">
          <cell r="A61" t="str">
            <v>00957</v>
          </cell>
          <cell r="B61" t="str">
            <v>CAMPOS ENCARNACION SALVADOR ALEJANDRO</v>
          </cell>
          <cell r="C61">
            <v>10222.5</v>
          </cell>
          <cell r="D61">
            <v>352.5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1000</v>
          </cell>
          <cell r="J61">
            <v>7038.42</v>
          </cell>
          <cell r="K61">
            <v>0</v>
          </cell>
          <cell r="L61">
            <v>0</v>
          </cell>
          <cell r="M61">
            <v>17613.419999999998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2116.1799999999998</v>
          </cell>
          <cell r="T61">
            <v>0</v>
          </cell>
          <cell r="U61">
            <v>2116.1799999999998</v>
          </cell>
          <cell r="V61">
            <v>497.24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2613.42</v>
          </cell>
          <cell r="AH61">
            <v>15000</v>
          </cell>
          <cell r="AI61">
            <v>337.14</v>
          </cell>
          <cell r="AJ61">
            <v>1027</v>
          </cell>
          <cell r="AK61">
            <v>1081.24</v>
          </cell>
          <cell r="AL61">
            <v>385.3</v>
          </cell>
          <cell r="AM61">
            <v>372.26</v>
          </cell>
        </row>
        <row r="62">
          <cell r="A62" t="str">
            <v>00958</v>
          </cell>
          <cell r="B62" t="str">
            <v>GARCIA GARCIA IVAN TONATHIU</v>
          </cell>
          <cell r="C62">
            <v>14065</v>
          </cell>
          <cell r="D62">
            <v>485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1000</v>
          </cell>
          <cell r="J62">
            <v>9676.7999999999993</v>
          </cell>
          <cell r="K62">
            <v>0</v>
          </cell>
          <cell r="L62">
            <v>0</v>
          </cell>
          <cell r="M62">
            <v>24226.799999999999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3528.8</v>
          </cell>
          <cell r="T62">
            <v>0</v>
          </cell>
          <cell r="U62">
            <v>3528.8</v>
          </cell>
          <cell r="V62">
            <v>698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4226.8</v>
          </cell>
          <cell r="AH62">
            <v>20000</v>
          </cell>
          <cell r="AI62">
            <v>463.74</v>
          </cell>
          <cell r="AJ62">
            <v>1412.66</v>
          </cell>
          <cell r="AK62">
            <v>1287.4000000000001</v>
          </cell>
          <cell r="AL62">
            <v>529.98</v>
          </cell>
          <cell r="AM62">
            <v>504.54</v>
          </cell>
        </row>
        <row r="63">
          <cell r="A63" t="str">
            <v>00959</v>
          </cell>
          <cell r="B63" t="str">
            <v>CERVANTES RAMIREZ MARCO ANTONIO</v>
          </cell>
          <cell r="C63">
            <v>4980</v>
          </cell>
          <cell r="D63">
            <v>2490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1000</v>
          </cell>
          <cell r="J63">
            <v>1412.5</v>
          </cell>
          <cell r="K63">
            <v>0</v>
          </cell>
          <cell r="L63">
            <v>0</v>
          </cell>
          <cell r="M63">
            <v>8882.5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653.5</v>
          </cell>
          <cell r="T63">
            <v>0</v>
          </cell>
          <cell r="U63">
            <v>653.5</v>
          </cell>
          <cell r="V63">
            <v>229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882.5</v>
          </cell>
          <cell r="AH63">
            <v>8000</v>
          </cell>
          <cell r="AI63">
            <v>167.96</v>
          </cell>
          <cell r="AJ63">
            <v>456.46</v>
          </cell>
          <cell r="AK63">
            <v>805.72</v>
          </cell>
          <cell r="AL63">
            <v>191.96</v>
          </cell>
          <cell r="AM63">
            <v>197.66</v>
          </cell>
        </row>
        <row r="64">
          <cell r="A64" t="str">
            <v>00960</v>
          </cell>
          <cell r="B64" t="str">
            <v>TORRES DE LA ROSA MARIA GUADALUPE</v>
          </cell>
          <cell r="C64">
            <v>6000</v>
          </cell>
          <cell r="D64">
            <v>3000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1000</v>
          </cell>
          <cell r="J64">
            <v>6000</v>
          </cell>
          <cell r="K64">
            <v>0</v>
          </cell>
          <cell r="L64">
            <v>0</v>
          </cell>
          <cell r="M64">
            <v>15000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1567.72</v>
          </cell>
          <cell r="T64">
            <v>0</v>
          </cell>
          <cell r="U64">
            <v>1567.72</v>
          </cell>
          <cell r="V64">
            <v>417.92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1985.64</v>
          </cell>
          <cell r="AH64">
            <v>13014.36</v>
          </cell>
          <cell r="AI64">
            <v>287.10000000000002</v>
          </cell>
          <cell r="AJ64">
            <v>874.6</v>
          </cell>
          <cell r="AK64">
            <v>999.74</v>
          </cell>
          <cell r="AL64">
            <v>328.12</v>
          </cell>
          <cell r="AM64">
            <v>320</v>
          </cell>
        </row>
        <row r="65">
          <cell r="A65" t="str">
            <v>00961</v>
          </cell>
          <cell r="B65" t="str">
            <v>VELAZQUEZ MONROY ARLENE</v>
          </cell>
          <cell r="C65">
            <v>7050</v>
          </cell>
          <cell r="D65">
            <v>3525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1000</v>
          </cell>
          <cell r="J65">
            <v>7038.44</v>
          </cell>
          <cell r="K65">
            <v>0</v>
          </cell>
          <cell r="L65">
            <v>0</v>
          </cell>
          <cell r="M65">
            <v>17613.439999999999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2116.1799999999998</v>
          </cell>
          <cell r="T65">
            <v>0</v>
          </cell>
          <cell r="U65">
            <v>2116.1799999999998</v>
          </cell>
          <cell r="V65">
            <v>497.26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2613.44</v>
          </cell>
          <cell r="AH65">
            <v>15000</v>
          </cell>
          <cell r="AI65">
            <v>337.14</v>
          </cell>
          <cell r="AJ65">
            <v>1027.02</v>
          </cell>
          <cell r="AK65">
            <v>1081.24</v>
          </cell>
          <cell r="AL65">
            <v>385.3</v>
          </cell>
          <cell r="AM65">
            <v>372.26</v>
          </cell>
        </row>
        <row r="66">
          <cell r="A66" t="str">
            <v>00963</v>
          </cell>
          <cell r="B66" t="str">
            <v>MARTINEZ GONZALEZ REGINA</v>
          </cell>
          <cell r="C66">
            <v>11600</v>
          </cell>
          <cell r="D66">
            <v>400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1000</v>
          </cell>
          <cell r="J66">
            <v>8000</v>
          </cell>
          <cell r="K66">
            <v>0</v>
          </cell>
          <cell r="L66">
            <v>0</v>
          </cell>
          <cell r="M66">
            <v>20000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2625.96</v>
          </cell>
          <cell r="T66">
            <v>0</v>
          </cell>
          <cell r="U66">
            <v>2625.96</v>
          </cell>
          <cell r="V66">
            <v>523.96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3149.92</v>
          </cell>
          <cell r="AH66">
            <v>16850.080000000002</v>
          </cell>
          <cell r="AI66">
            <v>353.98</v>
          </cell>
          <cell r="AJ66">
            <v>1078.3</v>
          </cell>
          <cell r="AK66">
            <v>1108.6400000000001</v>
          </cell>
          <cell r="AL66">
            <v>404.54</v>
          </cell>
          <cell r="AM66">
            <v>420</v>
          </cell>
        </row>
        <row r="67">
          <cell r="A67" t="str">
            <v>00964</v>
          </cell>
          <cell r="B67" t="str">
            <v>LOZANO VALENCIA ITZI YUNUE</v>
          </cell>
          <cell r="C67">
            <v>3172.5</v>
          </cell>
          <cell r="D67">
            <v>3080.75</v>
          </cell>
          <cell r="E67">
            <v>0</v>
          </cell>
          <cell r="F67">
            <v>0</v>
          </cell>
          <cell r="G67">
            <v>1075.1300000000001</v>
          </cell>
          <cell r="H67">
            <v>433.4</v>
          </cell>
          <cell r="I67">
            <v>0</v>
          </cell>
          <cell r="J67">
            <v>2111.5300000000002</v>
          </cell>
          <cell r="K67">
            <v>0</v>
          </cell>
          <cell r="L67">
            <v>0</v>
          </cell>
          <cell r="M67">
            <v>9873.31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963.69</v>
          </cell>
          <cell r="T67">
            <v>0</v>
          </cell>
          <cell r="U67">
            <v>963.69</v>
          </cell>
          <cell r="V67">
            <v>248.63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1212.32</v>
          </cell>
          <cell r="AH67">
            <v>8660.99</v>
          </cell>
          <cell r="AI67">
            <v>168.57</v>
          </cell>
          <cell r="AJ67">
            <v>513.51</v>
          </cell>
          <cell r="AK67">
            <v>540.62</v>
          </cell>
          <cell r="AL67">
            <v>192.65</v>
          </cell>
          <cell r="AM67">
            <v>197.47</v>
          </cell>
        </row>
        <row r="68">
          <cell r="A68" t="str">
            <v>00966</v>
          </cell>
          <cell r="B68" t="str">
            <v>RUIZ MEJIA MARIA MAGDALENA</v>
          </cell>
          <cell r="C68">
            <v>4980</v>
          </cell>
          <cell r="D68">
            <v>2490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1000</v>
          </cell>
          <cell r="J68">
            <v>3751.3</v>
          </cell>
          <cell r="K68">
            <v>0</v>
          </cell>
          <cell r="L68">
            <v>0</v>
          </cell>
          <cell r="M68">
            <v>11221.3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920.22</v>
          </cell>
          <cell r="T68">
            <v>0</v>
          </cell>
          <cell r="U68">
            <v>920.22</v>
          </cell>
          <cell r="V68">
            <v>301.08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1221.3</v>
          </cell>
          <cell r="AH68">
            <v>10000</v>
          </cell>
          <cell r="AI68">
            <v>213.42</v>
          </cell>
          <cell r="AJ68">
            <v>595.4</v>
          </cell>
          <cell r="AK68">
            <v>879.78</v>
          </cell>
          <cell r="AL68">
            <v>243.92</v>
          </cell>
          <cell r="AM68">
            <v>244.42</v>
          </cell>
        </row>
        <row r="69">
          <cell r="A69" t="str">
            <v>00967</v>
          </cell>
          <cell r="B69" t="str">
            <v>DIAZ DIAZ ANGELICA NAYELI</v>
          </cell>
          <cell r="C69">
            <v>7755</v>
          </cell>
          <cell r="D69">
            <v>2820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1000</v>
          </cell>
          <cell r="J69">
            <v>7038.44</v>
          </cell>
          <cell r="K69">
            <v>0</v>
          </cell>
          <cell r="L69">
            <v>0</v>
          </cell>
          <cell r="M69">
            <v>17613.439999999999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2116.1799999999998</v>
          </cell>
          <cell r="T69">
            <v>0</v>
          </cell>
          <cell r="U69">
            <v>2116.1799999999998</v>
          </cell>
          <cell r="V69">
            <v>497.26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2613.44</v>
          </cell>
          <cell r="AH69">
            <v>15000</v>
          </cell>
          <cell r="AI69">
            <v>337.14</v>
          </cell>
          <cell r="AJ69">
            <v>1027.02</v>
          </cell>
          <cell r="AK69">
            <v>1081.24</v>
          </cell>
          <cell r="AL69">
            <v>385.3</v>
          </cell>
          <cell r="AM69">
            <v>372.26</v>
          </cell>
        </row>
        <row r="70">
          <cell r="A70" t="str">
            <v>00968</v>
          </cell>
          <cell r="B70" t="str">
            <v>CACHO SILVA ISRAEL</v>
          </cell>
          <cell r="C70">
            <v>0</v>
          </cell>
          <cell r="D70">
            <v>1635.51</v>
          </cell>
          <cell r="E70">
            <v>0</v>
          </cell>
          <cell r="F70">
            <v>0</v>
          </cell>
          <cell r="G70">
            <v>52.43</v>
          </cell>
          <cell r="H70">
            <v>28.42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1716.36</v>
          </cell>
          <cell r="N70">
            <v>0</v>
          </cell>
          <cell r="O70">
            <v>0</v>
          </cell>
          <cell r="P70">
            <v>0</v>
          </cell>
          <cell r="Q70">
            <v>-200.63</v>
          </cell>
          <cell r="R70">
            <v>-112.46</v>
          </cell>
          <cell r="S70">
            <v>88.18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-112.46</v>
          </cell>
          <cell r="AH70">
            <v>1828.82</v>
          </cell>
          <cell r="AI70">
            <v>118.76</v>
          </cell>
          <cell r="AJ70">
            <v>294.07</v>
          </cell>
          <cell r="AK70">
            <v>441.18</v>
          </cell>
          <cell r="AL70">
            <v>100.01</v>
          </cell>
          <cell r="AM70">
            <v>34.33</v>
          </cell>
        </row>
        <row r="71">
          <cell r="A71" t="str">
            <v>00969</v>
          </cell>
          <cell r="B71" t="str">
            <v>GONZALEZ VALENZUELA LUIS GEOVANNI</v>
          </cell>
          <cell r="C71">
            <v>6225</v>
          </cell>
          <cell r="D71">
            <v>1245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1000</v>
          </cell>
          <cell r="J71">
            <v>3754.54</v>
          </cell>
          <cell r="K71">
            <v>0</v>
          </cell>
          <cell r="L71">
            <v>0</v>
          </cell>
          <cell r="M71">
            <v>11224.54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920.74</v>
          </cell>
          <cell r="T71">
            <v>0</v>
          </cell>
          <cell r="U71">
            <v>920.74</v>
          </cell>
          <cell r="V71">
            <v>303.8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1224.54</v>
          </cell>
          <cell r="AH71">
            <v>10000</v>
          </cell>
          <cell r="AI71">
            <v>215.12</v>
          </cell>
          <cell r="AJ71">
            <v>600.14</v>
          </cell>
          <cell r="AK71">
            <v>882.52</v>
          </cell>
          <cell r="AL71">
            <v>245.86</v>
          </cell>
          <cell r="AM71">
            <v>244.5</v>
          </cell>
        </row>
        <row r="72">
          <cell r="A72" t="str">
            <v>00970</v>
          </cell>
          <cell r="B72" t="str">
            <v>SAMAUE JIMENEZ JORGE SEBASTIAN</v>
          </cell>
          <cell r="C72">
            <v>10222.5</v>
          </cell>
          <cell r="D72">
            <v>352.5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1000</v>
          </cell>
          <cell r="J72">
            <v>7038.44</v>
          </cell>
          <cell r="K72">
            <v>0</v>
          </cell>
          <cell r="L72">
            <v>0</v>
          </cell>
          <cell r="M72">
            <v>17613.439999999999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2116.1799999999998</v>
          </cell>
          <cell r="T72">
            <v>0</v>
          </cell>
          <cell r="U72">
            <v>2116.1799999999998</v>
          </cell>
          <cell r="V72">
            <v>497.26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2613.44</v>
          </cell>
          <cell r="AH72">
            <v>15000</v>
          </cell>
          <cell r="AI72">
            <v>337.14</v>
          </cell>
          <cell r="AJ72">
            <v>1027.02</v>
          </cell>
          <cell r="AK72">
            <v>1081.24</v>
          </cell>
          <cell r="AL72">
            <v>385.3</v>
          </cell>
          <cell r="AM72">
            <v>372.26</v>
          </cell>
        </row>
        <row r="73">
          <cell r="A73" t="str">
            <v>00973</v>
          </cell>
          <cell r="B73" t="str">
            <v>MARTINEZ SANCHEZ JOSUE</v>
          </cell>
          <cell r="C73">
            <v>4980</v>
          </cell>
          <cell r="D73">
            <v>2490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1000</v>
          </cell>
          <cell r="J73">
            <v>3751.3</v>
          </cell>
          <cell r="K73">
            <v>0</v>
          </cell>
          <cell r="L73">
            <v>0</v>
          </cell>
          <cell r="M73">
            <v>11221.3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920.22</v>
          </cell>
          <cell r="T73">
            <v>0</v>
          </cell>
          <cell r="U73">
            <v>920.22</v>
          </cell>
          <cell r="V73">
            <v>301.08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1221.3</v>
          </cell>
          <cell r="AH73">
            <v>10000</v>
          </cell>
          <cell r="AI73">
            <v>213.42</v>
          </cell>
          <cell r="AJ73">
            <v>595.4</v>
          </cell>
          <cell r="AK73">
            <v>879.78</v>
          </cell>
          <cell r="AL73">
            <v>243.92</v>
          </cell>
          <cell r="AM73">
            <v>244.42</v>
          </cell>
        </row>
        <row r="74">
          <cell r="A74" t="str">
            <v>00974</v>
          </cell>
          <cell r="B74" t="str">
            <v>CARRILLO MARTINEZ DIEGO ALBERTO</v>
          </cell>
          <cell r="C74">
            <v>7050</v>
          </cell>
          <cell r="D74">
            <v>3525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1000</v>
          </cell>
          <cell r="J74">
            <v>7038.44</v>
          </cell>
          <cell r="K74">
            <v>0</v>
          </cell>
          <cell r="L74">
            <v>0</v>
          </cell>
          <cell r="M74">
            <v>17613.439999999999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2116.1799999999998</v>
          </cell>
          <cell r="T74">
            <v>0</v>
          </cell>
          <cell r="U74">
            <v>2116.1799999999998</v>
          </cell>
          <cell r="V74">
            <v>497.26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2613.44</v>
          </cell>
          <cell r="AH74">
            <v>15000</v>
          </cell>
          <cell r="AI74">
            <v>337.14</v>
          </cell>
          <cell r="AJ74">
            <v>1027.04</v>
          </cell>
          <cell r="AK74">
            <v>1081.24</v>
          </cell>
          <cell r="AL74">
            <v>385.3</v>
          </cell>
          <cell r="AM74">
            <v>372.26</v>
          </cell>
        </row>
        <row r="75">
          <cell r="A75" t="str">
            <v>00975</v>
          </cell>
          <cell r="B75" t="str">
            <v>RAMIREZ ROSAS JORGE EDUARDO</v>
          </cell>
          <cell r="C75">
            <v>4980</v>
          </cell>
          <cell r="D75">
            <v>2490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1000</v>
          </cell>
          <cell r="J75">
            <v>1420.84</v>
          </cell>
          <cell r="K75">
            <v>0</v>
          </cell>
          <cell r="L75">
            <v>0</v>
          </cell>
          <cell r="M75">
            <v>8890.84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654.4</v>
          </cell>
          <cell r="T75">
            <v>0</v>
          </cell>
          <cell r="U75">
            <v>654.4</v>
          </cell>
          <cell r="V75">
            <v>236.44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890.84</v>
          </cell>
          <cell r="AH75">
            <v>8000</v>
          </cell>
          <cell r="AI75">
            <v>172.66</v>
          </cell>
          <cell r="AJ75">
            <v>469.22</v>
          </cell>
          <cell r="AK75">
            <v>813.36</v>
          </cell>
          <cell r="AL75">
            <v>197.32</v>
          </cell>
          <cell r="AM75">
            <v>197.82</v>
          </cell>
        </row>
        <row r="76">
          <cell r="A76" t="str">
            <v>00976</v>
          </cell>
          <cell r="B76" t="str">
            <v>REYES LEON MARGARITA</v>
          </cell>
          <cell r="C76">
            <v>4980</v>
          </cell>
          <cell r="D76">
            <v>2490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1000</v>
          </cell>
          <cell r="J76">
            <v>1420.84</v>
          </cell>
          <cell r="K76">
            <v>0</v>
          </cell>
          <cell r="L76">
            <v>0</v>
          </cell>
          <cell r="M76">
            <v>8890.84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654.4</v>
          </cell>
          <cell r="T76">
            <v>0</v>
          </cell>
          <cell r="U76">
            <v>654.4</v>
          </cell>
          <cell r="V76">
            <v>236.44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890.84</v>
          </cell>
          <cell r="AH76">
            <v>8000</v>
          </cell>
          <cell r="AI76">
            <v>172.66</v>
          </cell>
          <cell r="AJ76">
            <v>469.22</v>
          </cell>
          <cell r="AK76">
            <v>813.36</v>
          </cell>
          <cell r="AL76">
            <v>197.32</v>
          </cell>
          <cell r="AM76">
            <v>197.82</v>
          </cell>
        </row>
        <row r="77">
          <cell r="A77" t="str">
            <v>00977</v>
          </cell>
          <cell r="B77" t="str">
            <v>VALLEJO SANCHEZ IVAN ALEJANDRO</v>
          </cell>
          <cell r="C77">
            <v>7560</v>
          </cell>
          <cell r="D77">
            <v>840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1000</v>
          </cell>
          <cell r="J77">
            <v>2600</v>
          </cell>
          <cell r="K77">
            <v>0</v>
          </cell>
          <cell r="L77">
            <v>0</v>
          </cell>
          <cell r="M77">
            <v>11000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884.82</v>
          </cell>
          <cell r="T77">
            <v>0</v>
          </cell>
          <cell r="U77">
            <v>884.82</v>
          </cell>
          <cell r="V77">
            <v>304.33999999999997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1189.1600000000001</v>
          </cell>
          <cell r="AH77">
            <v>9810.84</v>
          </cell>
          <cell r="AI77">
            <v>215.46</v>
          </cell>
          <cell r="AJ77">
            <v>601.08000000000004</v>
          </cell>
          <cell r="AK77">
            <v>883.06</v>
          </cell>
          <cell r="AL77">
            <v>246.24</v>
          </cell>
          <cell r="AM77">
            <v>240</v>
          </cell>
        </row>
        <row r="78">
          <cell r="A78" t="str">
            <v>00978</v>
          </cell>
          <cell r="B78" t="str">
            <v>CARRILLO BORRAYO LESLEE DAYHANA</v>
          </cell>
          <cell r="C78">
            <v>9280</v>
          </cell>
          <cell r="D78">
            <v>320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1000</v>
          </cell>
          <cell r="J78">
            <v>6689.74</v>
          </cell>
          <cell r="K78">
            <v>0</v>
          </cell>
          <cell r="L78">
            <v>0</v>
          </cell>
          <cell r="M78">
            <v>16289.74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1833.44</v>
          </cell>
          <cell r="T78">
            <v>0</v>
          </cell>
          <cell r="U78">
            <v>1833.44</v>
          </cell>
          <cell r="V78">
            <v>456.3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2289.7399999999998</v>
          </cell>
          <cell r="AH78">
            <v>14000</v>
          </cell>
          <cell r="AI78">
            <v>311.3</v>
          </cell>
          <cell r="AJ78">
            <v>948.34</v>
          </cell>
          <cell r="AK78">
            <v>1039.1600000000001</v>
          </cell>
          <cell r="AL78">
            <v>355.78</v>
          </cell>
          <cell r="AM78">
            <v>345.8</v>
          </cell>
        </row>
        <row r="79">
          <cell r="A79" t="str">
            <v>00979</v>
          </cell>
          <cell r="B79" t="str">
            <v>SANCHEZ MARTINEZ YAMILET</v>
          </cell>
          <cell r="C79">
            <v>8000</v>
          </cell>
          <cell r="D79">
            <v>1600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1000</v>
          </cell>
          <cell r="J79">
            <v>6689.82</v>
          </cell>
          <cell r="K79">
            <v>0</v>
          </cell>
          <cell r="L79">
            <v>0</v>
          </cell>
          <cell r="M79">
            <v>16289.82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1833.46</v>
          </cell>
          <cell r="T79">
            <v>0</v>
          </cell>
          <cell r="U79">
            <v>1833.46</v>
          </cell>
          <cell r="V79">
            <v>456.36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2289.8200000000002</v>
          </cell>
          <cell r="AH79">
            <v>14000</v>
          </cell>
          <cell r="AI79">
            <v>311.33999999999997</v>
          </cell>
          <cell r="AJ79">
            <v>948.42</v>
          </cell>
          <cell r="AK79">
            <v>1039.22</v>
          </cell>
          <cell r="AL79">
            <v>355.82</v>
          </cell>
          <cell r="AM79">
            <v>345.8</v>
          </cell>
        </row>
        <row r="80">
          <cell r="A80" t="str">
            <v>00980</v>
          </cell>
          <cell r="B80" t="str">
            <v>TORRES CAMPOS MARTHA YOLANDA</v>
          </cell>
          <cell r="C80">
            <v>4978.6000000000004</v>
          </cell>
          <cell r="D80">
            <v>2489.3000000000002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1000</v>
          </cell>
          <cell r="J80">
            <v>0</v>
          </cell>
          <cell r="K80">
            <v>0</v>
          </cell>
          <cell r="L80">
            <v>0</v>
          </cell>
          <cell r="M80">
            <v>7467.9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499.58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7467.9</v>
          </cell>
          <cell r="AI80">
            <v>205.06</v>
          </cell>
          <cell r="AJ80">
            <v>493.28</v>
          </cell>
          <cell r="AK80">
            <v>839.94</v>
          </cell>
          <cell r="AL80">
            <v>172.68</v>
          </cell>
          <cell r="AM80">
            <v>169.36</v>
          </cell>
        </row>
        <row r="81">
          <cell r="A81" t="str">
            <v>00981</v>
          </cell>
          <cell r="B81" t="str">
            <v>GONZALEZ GONZALEZ NOE</v>
          </cell>
          <cell r="C81">
            <v>4978.6000000000004</v>
          </cell>
          <cell r="D81">
            <v>2489.3000000000002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1000</v>
          </cell>
          <cell r="J81">
            <v>0</v>
          </cell>
          <cell r="K81">
            <v>0</v>
          </cell>
          <cell r="L81">
            <v>0</v>
          </cell>
          <cell r="M81">
            <v>7467.9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499.58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7467.9</v>
          </cell>
          <cell r="AI81">
            <v>205.06</v>
          </cell>
          <cell r="AJ81">
            <v>493.28</v>
          </cell>
          <cell r="AK81">
            <v>839.94</v>
          </cell>
          <cell r="AL81">
            <v>172.68</v>
          </cell>
          <cell r="AM81">
            <v>169.36</v>
          </cell>
        </row>
        <row r="82">
          <cell r="A82" t="str">
            <v>00982</v>
          </cell>
          <cell r="B82" t="str">
            <v>MENDEZ PEREZ MIGUEL ANGEL</v>
          </cell>
          <cell r="C82">
            <v>4978.6000000000004</v>
          </cell>
          <cell r="D82">
            <v>2489.3000000000002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1000</v>
          </cell>
          <cell r="J82">
            <v>0</v>
          </cell>
          <cell r="K82">
            <v>0</v>
          </cell>
          <cell r="L82">
            <v>0</v>
          </cell>
          <cell r="M82">
            <v>7467.9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499.58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7467.9</v>
          </cell>
          <cell r="AI82">
            <v>205.06</v>
          </cell>
          <cell r="AJ82">
            <v>493.28</v>
          </cell>
          <cell r="AK82">
            <v>839.94</v>
          </cell>
          <cell r="AL82">
            <v>172.68</v>
          </cell>
          <cell r="AM82">
            <v>169.36</v>
          </cell>
        </row>
        <row r="83">
          <cell r="A83" t="str">
            <v>00984</v>
          </cell>
          <cell r="B83" t="str">
            <v>ROSALIO TORRES MARCOS</v>
          </cell>
          <cell r="C83">
            <v>11400</v>
          </cell>
          <cell r="D83">
            <v>2280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1000</v>
          </cell>
          <cell r="J83">
            <v>9223.7199999999993</v>
          </cell>
          <cell r="K83">
            <v>0</v>
          </cell>
          <cell r="L83">
            <v>0</v>
          </cell>
          <cell r="M83">
            <v>22903.72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3246.18</v>
          </cell>
          <cell r="T83">
            <v>0</v>
          </cell>
          <cell r="U83">
            <v>3246.18</v>
          </cell>
          <cell r="V83">
            <v>657.54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3903.72</v>
          </cell>
          <cell r="AH83">
            <v>19000</v>
          </cell>
          <cell r="AI83">
            <v>438.22</v>
          </cell>
          <cell r="AJ83">
            <v>1334.94</v>
          </cell>
          <cell r="AK83">
            <v>1245.8399999999999</v>
          </cell>
          <cell r="AL83">
            <v>500.82</v>
          </cell>
          <cell r="AM83">
            <v>478.08</v>
          </cell>
        </row>
        <row r="84">
          <cell r="A84" t="str">
            <v>00985</v>
          </cell>
          <cell r="B84" t="str">
            <v>DOMINGUEZ REYES MARIA DE JESUS</v>
          </cell>
          <cell r="C84">
            <v>4980</v>
          </cell>
          <cell r="D84">
            <v>2490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1000</v>
          </cell>
          <cell r="J84">
            <v>900</v>
          </cell>
          <cell r="K84">
            <v>0</v>
          </cell>
          <cell r="L84">
            <v>0</v>
          </cell>
          <cell r="M84">
            <v>8370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597.74</v>
          </cell>
          <cell r="T84">
            <v>0</v>
          </cell>
          <cell r="U84">
            <v>597.74</v>
          </cell>
          <cell r="V84">
            <v>216.38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814.12</v>
          </cell>
          <cell r="AH84">
            <v>7555.88</v>
          </cell>
          <cell r="AI84">
            <v>159.46</v>
          </cell>
          <cell r="AJ84">
            <v>418.06</v>
          </cell>
          <cell r="AK84">
            <v>794.34</v>
          </cell>
          <cell r="AL84">
            <v>182.24</v>
          </cell>
          <cell r="AM84">
            <v>187.4</v>
          </cell>
        </row>
        <row r="85">
          <cell r="A85" t="str">
            <v>00986</v>
          </cell>
          <cell r="B85" t="str">
            <v>ACOSTA BUSTAMANTE BRAULIO ANTONIO</v>
          </cell>
          <cell r="C85">
            <v>9500</v>
          </cell>
          <cell r="D85">
            <v>4750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1000</v>
          </cell>
          <cell r="J85">
            <v>9537.56</v>
          </cell>
          <cell r="K85">
            <v>0</v>
          </cell>
          <cell r="L85">
            <v>0</v>
          </cell>
          <cell r="M85">
            <v>23787.56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3434.98</v>
          </cell>
          <cell r="T85">
            <v>0</v>
          </cell>
          <cell r="U85">
            <v>3434.98</v>
          </cell>
          <cell r="V85">
            <v>684.54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4119.5200000000004</v>
          </cell>
          <cell r="AH85">
            <v>19668.04</v>
          </cell>
          <cell r="AI85">
            <v>455.24</v>
          </cell>
          <cell r="AJ85">
            <v>1386.78</v>
          </cell>
          <cell r="AK85">
            <v>1273.56</v>
          </cell>
          <cell r="AL85">
            <v>520.28</v>
          </cell>
          <cell r="AM85">
            <v>495.76</v>
          </cell>
        </row>
        <row r="86">
          <cell r="A86" t="str">
            <v>09671</v>
          </cell>
          <cell r="B86" t="str">
            <v>DELGADO RAZO RAFAEL ALEJANDRO</v>
          </cell>
          <cell r="C86">
            <v>2520</v>
          </cell>
          <cell r="D86">
            <v>2278.36</v>
          </cell>
          <cell r="E86">
            <v>0</v>
          </cell>
          <cell r="F86">
            <v>0</v>
          </cell>
          <cell r="G86">
            <v>795.2</v>
          </cell>
          <cell r="H86">
            <v>344.26</v>
          </cell>
          <cell r="I86">
            <v>0</v>
          </cell>
          <cell r="J86">
            <v>1680</v>
          </cell>
          <cell r="K86">
            <v>0</v>
          </cell>
          <cell r="L86">
            <v>0</v>
          </cell>
          <cell r="M86">
            <v>7617.82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600.78</v>
          </cell>
          <cell r="T86">
            <v>0</v>
          </cell>
          <cell r="U86">
            <v>600.78</v>
          </cell>
          <cell r="V86">
            <v>192.49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793.27</v>
          </cell>
          <cell r="AH86">
            <v>6824.55</v>
          </cell>
          <cell r="AI86">
            <v>133.16</v>
          </cell>
          <cell r="AJ86">
            <v>405.65</v>
          </cell>
          <cell r="AK86">
            <v>482.96</v>
          </cell>
          <cell r="AL86">
            <v>152.19</v>
          </cell>
          <cell r="AM86">
            <v>152.36000000000001</v>
          </cell>
        </row>
        <row r="89">
          <cell r="A89"/>
          <cell r="C89" t="str">
            <v xml:space="preserve">  =============</v>
          </cell>
          <cell r="D89" t="str">
            <v xml:space="preserve">  =============</v>
          </cell>
          <cell r="E89" t="str">
            <v xml:space="preserve">  =============</v>
          </cell>
          <cell r="F89" t="str">
            <v xml:space="preserve">  =============</v>
          </cell>
          <cell r="G89" t="str">
            <v xml:space="preserve">  =============</v>
          </cell>
          <cell r="H89" t="str">
            <v xml:space="preserve">  =============</v>
          </cell>
          <cell r="I89" t="str">
            <v xml:space="preserve">  =============</v>
          </cell>
          <cell r="J89" t="str">
            <v xml:space="preserve">  =============</v>
          </cell>
          <cell r="K89" t="str">
            <v xml:space="preserve">  =============</v>
          </cell>
          <cell r="L89" t="str">
            <v xml:space="preserve">  =============</v>
          </cell>
          <cell r="M89" t="str">
            <v xml:space="preserve">  =============</v>
          </cell>
          <cell r="N89" t="str">
            <v xml:space="preserve">  =============</v>
          </cell>
          <cell r="O89" t="str">
            <v xml:space="preserve">  =============</v>
          </cell>
          <cell r="P89" t="str">
            <v xml:space="preserve">  =============</v>
          </cell>
          <cell r="Q89" t="str">
            <v xml:space="preserve">  =============</v>
          </cell>
          <cell r="R89" t="str">
            <v xml:space="preserve">  =============</v>
          </cell>
          <cell r="S89" t="str">
            <v xml:space="preserve">  =============</v>
          </cell>
          <cell r="T89" t="str">
            <v xml:space="preserve">  =============</v>
          </cell>
          <cell r="U89" t="str">
            <v xml:space="preserve">  =============</v>
          </cell>
          <cell r="V89" t="str">
            <v xml:space="preserve">  =============</v>
          </cell>
          <cell r="W89" t="str">
            <v xml:space="preserve">  =============</v>
          </cell>
          <cell r="X89" t="str">
            <v xml:space="preserve">  =============</v>
          </cell>
          <cell r="Y89" t="str">
            <v xml:space="preserve">  =============</v>
          </cell>
          <cell r="Z89" t="str">
            <v xml:space="preserve">  =============</v>
          </cell>
          <cell r="AA89" t="str">
            <v xml:space="preserve">  =============</v>
          </cell>
          <cell r="AB89" t="str">
            <v xml:space="preserve">  =============</v>
          </cell>
          <cell r="AC89" t="str">
            <v xml:space="preserve">  =============</v>
          </cell>
          <cell r="AD89" t="str">
            <v xml:space="preserve">  =============</v>
          </cell>
          <cell r="AE89" t="str">
            <v xml:space="preserve">  =============</v>
          </cell>
          <cell r="AF89" t="str">
            <v xml:space="preserve">  =============</v>
          </cell>
          <cell r="AG89" t="str">
            <v xml:space="preserve">  =============</v>
          </cell>
          <cell r="AH89" t="str">
            <v xml:space="preserve">  =============</v>
          </cell>
          <cell r="AI89" t="str">
            <v xml:space="preserve">  =============</v>
          </cell>
          <cell r="AJ89" t="str">
            <v xml:space="preserve">  =============</v>
          </cell>
          <cell r="AK89" t="str">
            <v xml:space="preserve">  =============</v>
          </cell>
          <cell r="AL89" t="str">
            <v xml:space="preserve">  =============</v>
          </cell>
          <cell r="AM89" t="str">
            <v xml:space="preserve">  =============</v>
          </cell>
        </row>
        <row r="90">
          <cell r="A90" t="str">
            <v>Total Gral.</v>
          </cell>
          <cell r="B90" t="str">
            <v xml:space="preserve"> </v>
          </cell>
          <cell r="C90">
            <v>635459.54</v>
          </cell>
          <cell r="D90">
            <v>104338.96</v>
          </cell>
          <cell r="E90">
            <v>0</v>
          </cell>
          <cell r="F90">
            <v>0</v>
          </cell>
          <cell r="G90">
            <v>1922.76</v>
          </cell>
          <cell r="H90">
            <v>806.08</v>
          </cell>
          <cell r="I90">
            <v>71000</v>
          </cell>
          <cell r="J90">
            <v>218892.82</v>
          </cell>
          <cell r="K90">
            <v>0</v>
          </cell>
          <cell r="L90">
            <v>0</v>
          </cell>
          <cell r="M90">
            <v>961420.16</v>
          </cell>
          <cell r="N90">
            <v>120</v>
          </cell>
          <cell r="O90">
            <v>3842.85</v>
          </cell>
          <cell r="P90">
            <v>45261.73</v>
          </cell>
          <cell r="Q90">
            <v>-616.49</v>
          </cell>
          <cell r="R90">
            <v>-112.46</v>
          </cell>
          <cell r="S90">
            <v>101454.57</v>
          </cell>
          <cell r="T90">
            <v>0</v>
          </cell>
          <cell r="U90">
            <v>94599.679999999993</v>
          </cell>
          <cell r="V90">
            <v>23924.06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904.72</v>
          </cell>
          <cell r="AF90">
            <v>0</v>
          </cell>
          <cell r="AG90">
            <v>168540.58</v>
          </cell>
          <cell r="AH90">
            <v>792879.58</v>
          </cell>
          <cell r="AI90">
            <v>19189.060000000001</v>
          </cell>
          <cell r="AJ90">
            <v>55590.02</v>
          </cell>
          <cell r="AK90">
            <v>69358.210000000006</v>
          </cell>
          <cell r="AL90">
            <v>21188.99</v>
          </cell>
          <cell r="AM90">
            <v>20648.47</v>
          </cell>
        </row>
        <row r="92">
          <cell r="C92" t="str">
            <v xml:space="preserve"> </v>
          </cell>
          <cell r="D92" t="str">
            <v xml:space="preserve"> </v>
          </cell>
          <cell r="E92" t="str">
            <v xml:space="preserve"> </v>
          </cell>
          <cell r="F92" t="str">
            <v xml:space="preserve"> </v>
          </cell>
          <cell r="G92" t="str">
            <v xml:space="preserve"> </v>
          </cell>
          <cell r="H92" t="str">
            <v xml:space="preserve"> </v>
          </cell>
          <cell r="I92" t="str">
            <v xml:space="preserve"> </v>
          </cell>
          <cell r="J92" t="str">
            <v xml:space="preserve"> </v>
          </cell>
          <cell r="K92" t="str">
            <v xml:space="preserve"> </v>
          </cell>
          <cell r="L92" t="str">
            <v xml:space="preserve"> </v>
          </cell>
          <cell r="M92" t="str">
            <v xml:space="preserve"> </v>
          </cell>
          <cell r="N92" t="str">
            <v xml:space="preserve"> </v>
          </cell>
          <cell r="O92" t="str">
            <v xml:space="preserve"> </v>
          </cell>
          <cell r="P92" t="str">
            <v xml:space="preserve"> </v>
          </cell>
          <cell r="Q92" t="str">
            <v xml:space="preserve"> </v>
          </cell>
          <cell r="R92" t="str">
            <v xml:space="preserve"> </v>
          </cell>
          <cell r="S92" t="str">
            <v xml:space="preserve"> </v>
          </cell>
          <cell r="T92" t="str">
            <v xml:space="preserve"> </v>
          </cell>
          <cell r="U92" t="str">
            <v xml:space="preserve"> </v>
          </cell>
          <cell r="V92" t="str">
            <v xml:space="preserve"> </v>
          </cell>
          <cell r="W92" t="str">
            <v xml:space="preserve"> </v>
          </cell>
          <cell r="X92" t="str">
            <v xml:space="preserve"> </v>
          </cell>
          <cell r="Y92" t="str">
            <v xml:space="preserve"> </v>
          </cell>
          <cell r="Z92" t="str">
            <v xml:space="preserve"> </v>
          </cell>
          <cell r="AA92" t="str">
            <v xml:space="preserve"> </v>
          </cell>
          <cell r="AB92" t="str">
            <v xml:space="preserve"> </v>
          </cell>
          <cell r="AC92" t="str">
            <v xml:space="preserve"> </v>
          </cell>
          <cell r="AD92" t="str">
            <v xml:space="preserve"> </v>
          </cell>
          <cell r="AE92" t="str">
            <v xml:space="preserve"> </v>
          </cell>
          <cell r="AF92" t="str">
            <v xml:space="preserve"> </v>
          </cell>
          <cell r="AG92" t="str">
            <v xml:space="preserve"> </v>
          </cell>
          <cell r="AH92" t="str">
            <v xml:space="preserve"> </v>
          </cell>
          <cell r="AI92" t="str">
            <v xml:space="preserve"> </v>
          </cell>
          <cell r="AJ92" t="str">
            <v xml:space="preserve"> </v>
          </cell>
          <cell r="AK92" t="str">
            <v xml:space="preserve"> </v>
          </cell>
          <cell r="AL92" t="str">
            <v xml:space="preserve"> </v>
          </cell>
          <cell r="AM92" t="str">
            <v xml:space="preserve"> </v>
          </cell>
        </row>
        <row r="93">
          <cell r="A93" t="str">
            <v xml:space="preserve"> </v>
          </cell>
          <cell r="B93" t="str">
            <v xml:space="preserve"> </v>
          </cell>
          <cell r="C93"/>
          <cell r="D93"/>
          <cell r="E93"/>
          <cell r="F93"/>
          <cell r="G93"/>
          <cell r="H93"/>
          <cell r="I93"/>
          <cell r="J93"/>
          <cell r="K93"/>
          <cell r="L93"/>
          <cell r="M93"/>
          <cell r="N93"/>
          <cell r="O93"/>
          <cell r="P93"/>
          <cell r="Q93"/>
          <cell r="R93"/>
          <cell r="S93"/>
          <cell r="T93"/>
          <cell r="U93"/>
          <cell r="V93"/>
          <cell r="W93"/>
          <cell r="X93"/>
          <cell r="Y93"/>
          <cell r="Z93"/>
          <cell r="AA93"/>
          <cell r="AB93"/>
          <cell r="AC93"/>
          <cell r="AD93"/>
          <cell r="AE93"/>
          <cell r="AF93"/>
          <cell r="AG93"/>
          <cell r="AH93"/>
          <cell r="AI93"/>
          <cell r="AJ93"/>
          <cell r="AK93"/>
          <cell r="AL93"/>
          <cell r="AM93"/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93"/>
  <sheetViews>
    <sheetView showGridLines="0" tabSelected="1" topLeftCell="F1" zoomScale="96" zoomScaleNormal="96" workbookViewId="0">
      <pane ySplit="6" topLeftCell="A136" activePane="bottomLeft" state="frozen"/>
      <selection pane="bottomLeft" activeCell="F140" sqref="A140:XFD144"/>
    </sheetView>
  </sheetViews>
  <sheetFormatPr baseColWidth="10" defaultRowHeight="14.25" x14ac:dyDescent="0.25"/>
  <cols>
    <col min="1" max="1" width="14.7109375" style="19" customWidth="1"/>
    <col min="2" max="2" width="46.42578125" style="11" bestFit="1" customWidth="1"/>
    <col min="3" max="3" width="42" style="5" bestFit="1" customWidth="1"/>
    <col min="4" max="4" width="18.42578125" style="5" bestFit="1" customWidth="1"/>
    <col min="5" max="5" width="14.28515625" style="20" customWidth="1"/>
    <col min="6" max="6" width="13.85546875" style="20" customWidth="1"/>
    <col min="7" max="7" width="15.85546875" style="5" customWidth="1"/>
    <col min="8" max="9" width="18.28515625" style="5" customWidth="1"/>
    <col min="10" max="11" width="16.5703125" style="5" customWidth="1"/>
    <col min="12" max="12" width="17.5703125" style="22" customWidth="1"/>
    <col min="13" max="13" width="16.7109375" style="22" customWidth="1"/>
    <col min="14" max="14" width="16.5703125" style="22" customWidth="1"/>
    <col min="15" max="16384" width="11.42578125" style="1"/>
  </cols>
  <sheetData>
    <row r="1" spans="1:14" ht="30" x14ac:dyDescent="0.25">
      <c r="A1" s="29" t="s">
        <v>107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30" x14ac:dyDescent="0.2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30" x14ac:dyDescent="0.25">
      <c r="A3" s="31" t="s">
        <v>224</v>
      </c>
      <c r="B3" s="31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ht="11.2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5" customHeight="1" x14ac:dyDescent="0.25">
      <c r="A5" s="32" t="s">
        <v>1</v>
      </c>
      <c r="B5" s="33" t="s">
        <v>2</v>
      </c>
      <c r="C5" s="33" t="s">
        <v>3</v>
      </c>
      <c r="D5" s="33" t="s">
        <v>4</v>
      </c>
      <c r="E5" s="34" t="s">
        <v>5</v>
      </c>
      <c r="F5" s="35"/>
      <c r="G5" s="35"/>
      <c r="H5" s="35"/>
      <c r="I5" s="35"/>
      <c r="J5" s="36"/>
      <c r="K5" s="27"/>
      <c r="L5" s="28" t="s">
        <v>6</v>
      </c>
      <c r="M5" s="28" t="s">
        <v>7</v>
      </c>
      <c r="N5" s="28" t="s">
        <v>8</v>
      </c>
    </row>
    <row r="6" spans="1:14" s="5" customFormat="1" ht="47.25" customHeight="1" x14ac:dyDescent="0.25">
      <c r="A6" s="32"/>
      <c r="B6" s="33"/>
      <c r="C6" s="33"/>
      <c r="D6" s="33"/>
      <c r="E6" s="3" t="s">
        <v>9</v>
      </c>
      <c r="F6" s="3" t="s">
        <v>121</v>
      </c>
      <c r="G6" s="4" t="s">
        <v>10</v>
      </c>
      <c r="H6" s="4" t="s">
        <v>11</v>
      </c>
      <c r="I6" s="4" t="s">
        <v>12</v>
      </c>
      <c r="J6" s="4" t="s">
        <v>13</v>
      </c>
      <c r="K6" s="4" t="s">
        <v>143</v>
      </c>
      <c r="L6" s="28"/>
      <c r="M6" s="28"/>
      <c r="N6" s="28"/>
    </row>
    <row r="7" spans="1:14" s="11" customFormat="1" ht="17.25" customHeight="1" x14ac:dyDescent="0.25">
      <c r="A7" s="6" t="s">
        <v>14</v>
      </c>
      <c r="B7" s="7"/>
      <c r="C7" s="8"/>
      <c r="D7" s="8"/>
      <c r="E7" s="9"/>
      <c r="F7" s="9"/>
      <c r="G7" s="8"/>
      <c r="H7" s="8"/>
      <c r="I7" s="8"/>
      <c r="J7" s="8"/>
      <c r="K7" s="8"/>
      <c r="L7" s="10"/>
      <c r="M7" s="10"/>
      <c r="N7" s="10"/>
    </row>
    <row r="8" spans="1:14" s="11" customFormat="1" ht="10.5" customHeight="1" x14ac:dyDescent="0.25">
      <c r="A8" s="12" t="s">
        <v>15</v>
      </c>
      <c r="B8" s="13" t="s">
        <v>195</v>
      </c>
      <c r="C8" s="14" t="s">
        <v>218</v>
      </c>
      <c r="D8" s="14" t="s">
        <v>17</v>
      </c>
      <c r="E8" s="15">
        <f>+F8/30</f>
        <v>379.17500000000001</v>
      </c>
      <c r="F8" s="15">
        <f>VLOOKUP($A8,[1]Hoja1!$A$9:$AM$276,3,0)</f>
        <v>11375.25</v>
      </c>
      <c r="G8" s="15">
        <f>VLOOKUP($A8,[1]Hoja1!$A$9:$AM$276,8,0)</f>
        <v>0</v>
      </c>
      <c r="H8" s="15">
        <f>VLOOKUP($A8,[1]Hoja1!$A$9:$AM$276,5,0)+VLOOKUP($A8,[1]Hoja1!$A$9:$AM$276,7,0)</f>
        <v>0</v>
      </c>
      <c r="I8" s="15">
        <f>VLOOKUP($A8,[1]Hoja1!$A$9:$AM$276,4,0)+VLOOKUP($A8,[1]Hoja1!$A$9:$AM$276,6,0)</f>
        <v>392.25</v>
      </c>
      <c r="J8" s="15">
        <f>VLOOKUP($A8,[1]Hoja1!$A$9:$AM$276,10,0)</f>
        <v>3232.5</v>
      </c>
      <c r="K8" s="15">
        <f>VLOOKUP($A8,[1]Hoja1!$A$9:$AM$276,9,0)</f>
        <v>1000</v>
      </c>
      <c r="L8" s="16">
        <f>SUM(F8:J8)</f>
        <v>15000</v>
      </c>
      <c r="M8" s="15">
        <f>VLOOKUP($A8,[1]Hoja1!$A$9:$AM$276,33,0)</f>
        <v>5558.82</v>
      </c>
      <c r="N8" s="16">
        <f>+L8-M8</f>
        <v>9441.18</v>
      </c>
    </row>
    <row r="9" spans="1:14" s="11" customFormat="1" ht="10.5" customHeight="1" x14ac:dyDescent="0.25">
      <c r="A9" s="12" t="s">
        <v>18</v>
      </c>
      <c r="B9" s="13" t="s">
        <v>196</v>
      </c>
      <c r="C9" s="14" t="s">
        <v>219</v>
      </c>
      <c r="D9" s="14" t="s">
        <v>17</v>
      </c>
      <c r="E9" s="15">
        <f t="shared" ref="E9:E20" si="0">+F9/30</f>
        <v>561.61399999999992</v>
      </c>
      <c r="F9" s="15">
        <f>VLOOKUP($A9,[1]Hoja1!$A$9:$AM$276,3,0)</f>
        <v>16848.419999999998</v>
      </c>
      <c r="G9" s="15">
        <f>VLOOKUP($A9,[1]Hoja1!$A$9:$AM$276,8,0)</f>
        <v>0</v>
      </c>
      <c r="H9" s="15">
        <f>VLOOKUP($A9,[1]Hoja1!$A$9:$AM$276,5,0)+VLOOKUP($A9,[1]Hoja1!$A$9:$AM$276,7,0)</f>
        <v>0</v>
      </c>
      <c r="I9" s="15">
        <f>VLOOKUP($A9,[1]Hoja1!$A$9:$AM$276,4,0)+VLOOKUP($A9,[1]Hoja1!$A$9:$AM$276,6,0)</f>
        <v>580.98</v>
      </c>
      <c r="J9" s="15">
        <f>VLOOKUP($A9,[1]Hoja1!$A$9:$AM$276,10,0)</f>
        <v>0</v>
      </c>
      <c r="K9" s="15">
        <f>VLOOKUP($A9,[1]Hoja1!$A$9:$AM$276,9,0)</f>
        <v>1000</v>
      </c>
      <c r="L9" s="16">
        <f t="shared" ref="L9:L25" si="1">SUM(F9:J9)</f>
        <v>17429.399999999998</v>
      </c>
      <c r="M9" s="15">
        <f>VLOOKUP($A9,[1]Hoja1!$A$9:$AM$276,33,0)</f>
        <v>2630.98</v>
      </c>
      <c r="N9" s="16">
        <f t="shared" ref="N9:N23" si="2">+L9-M9</f>
        <v>14798.419999999998</v>
      </c>
    </row>
    <row r="10" spans="1:14" s="11" customFormat="1" ht="10.5" customHeight="1" x14ac:dyDescent="0.25">
      <c r="A10" s="12" t="s">
        <v>19</v>
      </c>
      <c r="B10" s="13" t="s">
        <v>207</v>
      </c>
      <c r="C10" s="14" t="s">
        <v>217</v>
      </c>
      <c r="D10" s="14" t="s">
        <v>17</v>
      </c>
      <c r="E10" s="15">
        <f t="shared" si="0"/>
        <v>379.17500000000001</v>
      </c>
      <c r="F10" s="15">
        <f>VLOOKUP($A10,[1]Hoja1!$A$9:$AM$276,3,0)</f>
        <v>11375.25</v>
      </c>
      <c r="G10" s="15">
        <f>VLOOKUP($A10,[1]Hoja1!$A$9:$AM$276,8,0)</f>
        <v>0</v>
      </c>
      <c r="H10" s="15">
        <f>VLOOKUP($A10,[1]Hoja1!$A$9:$AM$276,5,0)+VLOOKUP($A10,[1]Hoja1!$A$9:$AM$276,7,0)</f>
        <v>0</v>
      </c>
      <c r="I10" s="15">
        <f>VLOOKUP($A10,[1]Hoja1!$A$9:$AM$276,4,0)+VLOOKUP($A10,[1]Hoja1!$A$9:$AM$276,6,0)</f>
        <v>392.25</v>
      </c>
      <c r="J10" s="15">
        <f>VLOOKUP($A10,[1]Hoja1!$A$9:$AM$276,10,0)</f>
        <v>3232.5</v>
      </c>
      <c r="K10" s="15">
        <f>VLOOKUP($A10,[1]Hoja1!$A$9:$AM$276,9,0)</f>
        <v>1000</v>
      </c>
      <c r="L10" s="16">
        <f t="shared" si="1"/>
        <v>15000</v>
      </c>
      <c r="M10" s="15">
        <f>VLOOKUP($A10,[1]Hoja1!$A$9:$AM$276,33,0)</f>
        <v>1997.62</v>
      </c>
      <c r="N10" s="16">
        <f t="shared" si="2"/>
        <v>13002.380000000001</v>
      </c>
    </row>
    <row r="11" spans="1:14" s="11" customFormat="1" ht="10.5" customHeight="1" x14ac:dyDescent="0.25">
      <c r="A11" s="12" t="s">
        <v>47</v>
      </c>
      <c r="B11" s="13" t="s">
        <v>206</v>
      </c>
      <c r="C11" s="14" t="s">
        <v>40</v>
      </c>
      <c r="D11" s="14" t="s">
        <v>17</v>
      </c>
      <c r="E11" s="15">
        <f t="shared" si="0"/>
        <v>275.5</v>
      </c>
      <c r="F11" s="15">
        <f>VLOOKUP($A11,[1]Hoja1!$A$9:$AM$276,3,0)</f>
        <v>8265</v>
      </c>
      <c r="G11" s="15">
        <f>VLOOKUP($A11,[1]Hoja1!$A$9:$AM$276,8,0)</f>
        <v>0</v>
      </c>
      <c r="H11" s="15">
        <f>VLOOKUP($A11,[1]Hoja1!$A$9:$AM$276,5,0)+VLOOKUP($A11,[1]Hoja1!$A$9:$AM$276,7,0)</f>
        <v>0</v>
      </c>
      <c r="I11" s="15">
        <f>VLOOKUP($A11,[1]Hoja1!$A$9:$AM$276,4,0)+VLOOKUP($A11,[1]Hoja1!$A$9:$AM$276,6,0)</f>
        <v>285</v>
      </c>
      <c r="J11" s="15">
        <f>VLOOKUP($A11,[1]Hoja1!$A$9:$AM$276,10,0)</f>
        <v>3450</v>
      </c>
      <c r="K11" s="15">
        <f>VLOOKUP($A11,[1]Hoja1!$A$9:$AM$276,9,0)</f>
        <v>1000</v>
      </c>
      <c r="L11" s="16">
        <f t="shared" si="1"/>
        <v>12000</v>
      </c>
      <c r="M11" s="15">
        <f>VLOOKUP($A11,[1]Hoja1!$A$9:$AM$276,33,0)</f>
        <v>4576.7</v>
      </c>
      <c r="N11" s="16">
        <f t="shared" si="2"/>
        <v>7423.3</v>
      </c>
    </row>
    <row r="12" spans="1:14" s="11" customFormat="1" ht="10.5" customHeight="1" x14ac:dyDescent="0.25">
      <c r="A12" s="12" t="s">
        <v>58</v>
      </c>
      <c r="B12" s="13" t="s">
        <v>205</v>
      </c>
      <c r="C12" s="14" t="s">
        <v>61</v>
      </c>
      <c r="D12" s="14" t="s">
        <v>122</v>
      </c>
      <c r="E12" s="15">
        <f t="shared" si="0"/>
        <v>224.1</v>
      </c>
      <c r="F12" s="15">
        <f>VLOOKUP($A12,[1]Hoja1!$A$9:$AM$276,3,0)</f>
        <v>6723</v>
      </c>
      <c r="G12" s="15">
        <f>VLOOKUP($A12,[1]Hoja1!$A$9:$AM$276,8,0)</f>
        <v>0</v>
      </c>
      <c r="H12" s="15">
        <f>VLOOKUP($A12,[1]Hoja1!$A$9:$AM$276,5,0)+VLOOKUP($A12,[1]Hoja1!$A$9:$AM$276,7,0)</f>
        <v>0</v>
      </c>
      <c r="I12" s="15">
        <f>VLOOKUP($A12,[1]Hoja1!$A$9:$AM$276,4,0)+VLOOKUP($A12,[1]Hoja1!$A$9:$AM$276,6,0)</f>
        <v>747</v>
      </c>
      <c r="J12" s="15">
        <f>VLOOKUP($A12,[1]Hoja1!$A$9:$AM$276,10,0)</f>
        <v>3300</v>
      </c>
      <c r="K12" s="15">
        <f>VLOOKUP($A12,[1]Hoja1!$A$9:$AM$276,9,0)</f>
        <v>1000</v>
      </c>
      <c r="L12" s="16">
        <f t="shared" si="1"/>
        <v>10770</v>
      </c>
      <c r="M12" s="15">
        <f>VLOOKUP($A12,[1]Hoja1!$A$9:$AM$276,33,0)</f>
        <v>4552.33</v>
      </c>
      <c r="N12" s="16">
        <f t="shared" si="2"/>
        <v>6217.67</v>
      </c>
    </row>
    <row r="13" spans="1:14" s="11" customFormat="1" ht="10.5" customHeight="1" x14ac:dyDescent="0.25">
      <c r="A13" s="12" t="s">
        <v>128</v>
      </c>
      <c r="B13" s="13" t="s">
        <v>225</v>
      </c>
      <c r="C13" s="14" t="s">
        <v>226</v>
      </c>
      <c r="D13" s="14" t="s">
        <v>122</v>
      </c>
      <c r="E13" s="15">
        <f>+F13/30</f>
        <v>459.16666666666669</v>
      </c>
      <c r="F13" s="15">
        <f>VLOOKUP($A13,[1]Hoja1!$A$9:$AM$276,3,0)</f>
        <v>13775</v>
      </c>
      <c r="G13" s="15">
        <f>VLOOKUP($A13,[1]Hoja1!$A$9:$AM$276,8,0)</f>
        <v>0</v>
      </c>
      <c r="H13" s="15">
        <f>VLOOKUP($A13,[1]Hoja1!$A$9:$AM$276,5,0)+VLOOKUP($A13,[1]Hoja1!$A$9:$AM$276,7,0)</f>
        <v>0</v>
      </c>
      <c r="I13" s="15">
        <f>VLOOKUP($A13,[1]Hoja1!$A$9:$AM$276,4,0)+VLOOKUP($A13,[1]Hoja1!$A$9:$AM$276,6,0)</f>
        <v>475</v>
      </c>
      <c r="J13" s="15">
        <f>VLOOKUP($A13,[1]Hoja1!$A$9:$AM$276,10,0)</f>
        <v>9537.56</v>
      </c>
      <c r="K13" s="15">
        <f>VLOOKUP($A13,[1]Hoja1!$A$9:$AM$276,9,0)</f>
        <v>1000</v>
      </c>
      <c r="L13" s="16">
        <f>SUM(F13:J13)</f>
        <v>23787.559999999998</v>
      </c>
      <c r="M13" s="15">
        <f>VLOOKUP($A13,[1]Hoja1!$A$9:$AM$276,33,0)</f>
        <v>4119.4799999999996</v>
      </c>
      <c r="N13" s="16">
        <f>+L13-M13</f>
        <v>19668.079999999998</v>
      </c>
    </row>
    <row r="14" spans="1:14" s="11" customFormat="1" ht="10.5" customHeight="1" x14ac:dyDescent="0.25">
      <c r="A14" s="26" t="s">
        <v>129</v>
      </c>
      <c r="B14" s="13" t="s">
        <v>214</v>
      </c>
      <c r="C14" s="14" t="s">
        <v>213</v>
      </c>
      <c r="D14" s="14" t="s">
        <v>122</v>
      </c>
      <c r="E14" s="15">
        <f>+F14/30</f>
        <v>628.33333333333337</v>
      </c>
      <c r="F14" s="15">
        <f>VLOOKUP($A14,[1]Hoja1!$A$9:$AM$276,3,0)</f>
        <v>18850</v>
      </c>
      <c r="G14" s="15">
        <f>VLOOKUP($A14,[1]Hoja1!$A$9:$AM$276,8,0)</f>
        <v>0</v>
      </c>
      <c r="H14" s="15">
        <f>VLOOKUP($A14,[1]Hoja1!$A$9:$AM$276,5,0)+VLOOKUP($A14,[1]Hoja1!$A$9:$AM$276,7,0)</f>
        <v>0</v>
      </c>
      <c r="I14" s="15">
        <f>VLOOKUP($A14,[1]Hoja1!$A$9:$AM$276,4,0)+VLOOKUP($A14,[1]Hoja1!$A$9:$AM$276,6,0)</f>
        <v>650</v>
      </c>
      <c r="J14" s="15">
        <f>VLOOKUP($A14,[1]Hoja1!$A$9:$AM$276,10,0)</f>
        <v>10500</v>
      </c>
      <c r="K14" s="15">
        <f>VLOOKUP($A14,[1]Hoja1!$A$9:$AM$276,9,0)</f>
        <v>1000</v>
      </c>
      <c r="L14" s="16">
        <f t="shared" si="1"/>
        <v>30000</v>
      </c>
      <c r="M14" s="15">
        <f>VLOOKUP($A14,[1]Hoja1!$A$9:$AM$276,33,0)</f>
        <v>5459.86</v>
      </c>
      <c r="N14" s="16">
        <f>+L14-M14</f>
        <v>24540.14</v>
      </c>
    </row>
    <row r="15" spans="1:14" s="11" customFormat="1" ht="10.5" customHeight="1" x14ac:dyDescent="0.25">
      <c r="A15" s="12" t="s">
        <v>136</v>
      </c>
      <c r="B15" s="13" t="s">
        <v>204</v>
      </c>
      <c r="C15" s="14" t="s">
        <v>137</v>
      </c>
      <c r="D15" s="14" t="s">
        <v>122</v>
      </c>
      <c r="E15" s="15">
        <f t="shared" si="0"/>
        <v>340.75</v>
      </c>
      <c r="F15" s="15">
        <f>VLOOKUP($A15,[1]Hoja1!$A$9:$AM$276,3,0)</f>
        <v>10222.5</v>
      </c>
      <c r="G15" s="15">
        <f>VLOOKUP($A15,[1]Hoja1!$A$9:$AM$276,8,0)</f>
        <v>0</v>
      </c>
      <c r="H15" s="15">
        <f>VLOOKUP($A15,[1]Hoja1!$A$9:$AM$276,5,0)+VLOOKUP($A15,[1]Hoja1!$A$9:$AM$276,7,0)</f>
        <v>0</v>
      </c>
      <c r="I15" s="15">
        <f>VLOOKUP($A15,[1]Hoja1!$A$9:$AM$276,4,0)+VLOOKUP($A15,[1]Hoja1!$A$9:$AM$276,6,0)</f>
        <v>352.5</v>
      </c>
      <c r="J15" s="15">
        <f>VLOOKUP($A15,[1]Hoja1!$A$9:$AM$276,10,0)</f>
        <v>7038.42</v>
      </c>
      <c r="K15" s="15">
        <f>VLOOKUP($A15,[1]Hoja1!$A$9:$AM$276,9,0)</f>
        <v>1000</v>
      </c>
      <c r="L15" s="16">
        <f t="shared" si="1"/>
        <v>17613.419999999998</v>
      </c>
      <c r="M15" s="15">
        <f>VLOOKUP($A15,[1]Hoja1!$A$9:$AM$276,33,0)</f>
        <v>2613.42</v>
      </c>
      <c r="N15" s="16">
        <f t="shared" si="2"/>
        <v>14999.999999999998</v>
      </c>
    </row>
    <row r="16" spans="1:14" s="11" customFormat="1" ht="10.5" customHeight="1" x14ac:dyDescent="0.25">
      <c r="A16" s="12" t="s">
        <v>134</v>
      </c>
      <c r="B16" s="13" t="s">
        <v>203</v>
      </c>
      <c r="C16" s="14" t="s">
        <v>101</v>
      </c>
      <c r="D16" s="14" t="s">
        <v>122</v>
      </c>
      <c r="E16" s="15">
        <f t="shared" si="0"/>
        <v>166</v>
      </c>
      <c r="F16" s="15">
        <f>VLOOKUP($A16,[1]Hoja1!$A$9:$AM$276,3,0)</f>
        <v>4980</v>
      </c>
      <c r="G16" s="15">
        <f>VLOOKUP($A16,[1]Hoja1!$A$9:$AM$276,8,0)</f>
        <v>0</v>
      </c>
      <c r="H16" s="15">
        <f>VLOOKUP($A16,[1]Hoja1!$A$9:$AM$276,5,0)+VLOOKUP($A16,[1]Hoja1!$A$9:$AM$276,7,0)</f>
        <v>0</v>
      </c>
      <c r="I16" s="15">
        <f>VLOOKUP($A16,[1]Hoja1!$A$9:$AM$276,4,0)+VLOOKUP($A16,[1]Hoja1!$A$9:$AM$276,6,0)</f>
        <v>2490</v>
      </c>
      <c r="J16" s="15">
        <f>VLOOKUP($A16,[1]Hoja1!$A$9:$AM$276,10,0)</f>
        <v>1412.5</v>
      </c>
      <c r="K16" s="15">
        <f>VLOOKUP($A16,[1]Hoja1!$A$9:$AM$276,9,0)</f>
        <v>1000</v>
      </c>
      <c r="L16" s="16">
        <f t="shared" si="1"/>
        <v>8882.5</v>
      </c>
      <c r="M16" s="15">
        <f>VLOOKUP($A16,[1]Hoja1!$A$9:$AM$276,33,0)</f>
        <v>882.5</v>
      </c>
      <c r="N16" s="16">
        <f t="shared" si="2"/>
        <v>8000</v>
      </c>
    </row>
    <row r="17" spans="1:14" s="11" customFormat="1" ht="10.5" customHeight="1" x14ac:dyDescent="0.25">
      <c r="A17" s="12" t="s">
        <v>135</v>
      </c>
      <c r="B17" s="13" t="s">
        <v>202</v>
      </c>
      <c r="C17" s="14" t="s">
        <v>101</v>
      </c>
      <c r="D17" s="14" t="s">
        <v>122</v>
      </c>
      <c r="E17" s="15">
        <f t="shared" si="0"/>
        <v>235</v>
      </c>
      <c r="F17" s="15">
        <f>VLOOKUP($A17,[1]Hoja1!$A$9:$AM$276,3,0)</f>
        <v>7050</v>
      </c>
      <c r="G17" s="15">
        <f>VLOOKUP($A17,[1]Hoja1!$A$9:$AM$276,8,0)</f>
        <v>0</v>
      </c>
      <c r="H17" s="15">
        <f>VLOOKUP($A17,[1]Hoja1!$A$9:$AM$276,5,0)+VLOOKUP($A17,[1]Hoja1!$A$9:$AM$276,7,0)</f>
        <v>0</v>
      </c>
      <c r="I17" s="15">
        <f>VLOOKUP($A17,[1]Hoja1!$A$9:$AM$276,4,0)+VLOOKUP($A17,[1]Hoja1!$A$9:$AM$276,6,0)</f>
        <v>3525</v>
      </c>
      <c r="J17" s="15">
        <f>VLOOKUP($A17,[1]Hoja1!$A$9:$AM$276,10,0)</f>
        <v>7038.44</v>
      </c>
      <c r="K17" s="15">
        <f>VLOOKUP($A17,[1]Hoja1!$A$9:$AM$276,9,0)</f>
        <v>1000</v>
      </c>
      <c r="L17" s="16">
        <f t="shared" si="1"/>
        <v>17613.439999999999</v>
      </c>
      <c r="M17" s="15">
        <f>VLOOKUP($A17,[1]Hoja1!$A$9:$AM$276,33,0)</f>
        <v>2613.44</v>
      </c>
      <c r="N17" s="16">
        <f t="shared" si="2"/>
        <v>14999.999999999998</v>
      </c>
    </row>
    <row r="18" spans="1:14" s="11" customFormat="1" ht="10.5" customHeight="1" x14ac:dyDescent="0.25">
      <c r="A18" s="12" t="s">
        <v>146</v>
      </c>
      <c r="B18" s="13" t="s">
        <v>147</v>
      </c>
      <c r="C18" s="14" t="s">
        <v>101</v>
      </c>
      <c r="D18" s="14" t="s">
        <v>122</v>
      </c>
      <c r="E18" s="15">
        <f t="shared" si="0"/>
        <v>105.75</v>
      </c>
      <c r="F18" s="15">
        <f>VLOOKUP($A18,[1]Hoja1!$A$9:$AM$276,3,0)</f>
        <v>3172.5</v>
      </c>
      <c r="G18" s="15">
        <f>VLOOKUP($A18,[1]Hoja1!$A$9:$AM$276,8,0)</f>
        <v>433.4</v>
      </c>
      <c r="H18" s="15">
        <f>VLOOKUP($A18,[1]Hoja1!$A$9:$AM$276,5,0)+VLOOKUP($A18,[1]Hoja1!$A$9:$AM$276,7,0)</f>
        <v>1075.1300000000001</v>
      </c>
      <c r="I18" s="15">
        <f>VLOOKUP($A18,[1]Hoja1!$A$9:$AM$276,4,0)+VLOOKUP($A18,[1]Hoja1!$A$9:$AM$276,6,0)</f>
        <v>3080.75</v>
      </c>
      <c r="J18" s="15">
        <f>VLOOKUP($A18,[1]Hoja1!$A$9:$AM$276,10,0)</f>
        <v>2111.5300000000002</v>
      </c>
      <c r="K18" s="15">
        <f>VLOOKUP($A18,[1]Hoja1!$A$9:$AM$276,9,0)</f>
        <v>0</v>
      </c>
      <c r="L18" s="16">
        <f t="shared" si="1"/>
        <v>9873.3100000000013</v>
      </c>
      <c r="M18" s="15">
        <f>VLOOKUP($A18,[1]Hoja1!$A$9:$AM$276,33,0)</f>
        <v>1212.32</v>
      </c>
      <c r="N18" s="16">
        <f t="shared" si="2"/>
        <v>8660.9900000000016</v>
      </c>
    </row>
    <row r="19" spans="1:14" s="11" customFormat="1" ht="10.5" customHeight="1" x14ac:dyDescent="0.25">
      <c r="A19" s="12" t="s">
        <v>148</v>
      </c>
      <c r="B19" s="13" t="s">
        <v>149</v>
      </c>
      <c r="C19" s="14" t="s">
        <v>101</v>
      </c>
      <c r="D19" s="14" t="s">
        <v>122</v>
      </c>
      <c r="E19" s="15">
        <v>208</v>
      </c>
      <c r="F19" s="15">
        <f>VLOOKUP($A19,[1]Hoja1!$A$9:$AM$276,3,0)</f>
        <v>0</v>
      </c>
      <c r="G19" s="15">
        <f>VLOOKUP($A19,[1]Hoja1!$A$9:$AM$276,8,0)</f>
        <v>28.42</v>
      </c>
      <c r="H19" s="15">
        <f>VLOOKUP($A19,[1]Hoja1!$A$9:$AM$276,5,0)+VLOOKUP($A19,[1]Hoja1!$A$9:$AM$276,7,0)</f>
        <v>52.43</v>
      </c>
      <c r="I19" s="15">
        <f>VLOOKUP($A19,[1]Hoja1!$A$9:$AM$276,4,0)+VLOOKUP($A19,[1]Hoja1!$A$9:$AM$276,6,0)</f>
        <v>1635.51</v>
      </c>
      <c r="J19" s="15">
        <f>VLOOKUP($A19,[1]Hoja1!$A$9:$AM$276,10,0)</f>
        <v>0</v>
      </c>
      <c r="K19" s="15">
        <f>VLOOKUP($A19,[1]Hoja1!$A$9:$AM$276,9,0)</f>
        <v>0</v>
      </c>
      <c r="L19" s="16">
        <f t="shared" si="1"/>
        <v>1716.36</v>
      </c>
      <c r="M19" s="15">
        <f>VLOOKUP($A19,[1]Hoja1!$A$9:$AM$276,33,0)</f>
        <v>-112.46</v>
      </c>
      <c r="N19" s="16">
        <f t="shared" si="2"/>
        <v>1828.82</v>
      </c>
    </row>
    <row r="20" spans="1:14" s="11" customFormat="1" ht="10.5" customHeight="1" x14ac:dyDescent="0.25">
      <c r="A20" s="12" t="s">
        <v>150</v>
      </c>
      <c r="B20" s="13" t="s">
        <v>151</v>
      </c>
      <c r="C20" s="14" t="s">
        <v>101</v>
      </c>
      <c r="D20" s="14" t="s">
        <v>122</v>
      </c>
      <c r="E20" s="15">
        <f t="shared" si="0"/>
        <v>340.75</v>
      </c>
      <c r="F20" s="15">
        <f>VLOOKUP($A20,[1]Hoja1!$A$9:$AM$276,3,0)</f>
        <v>10222.5</v>
      </c>
      <c r="G20" s="15">
        <f>VLOOKUP($A20,[1]Hoja1!$A$9:$AM$276,8,0)</f>
        <v>0</v>
      </c>
      <c r="H20" s="15">
        <f>VLOOKUP($A20,[1]Hoja1!$A$9:$AM$276,5,0)+VLOOKUP($A20,[1]Hoja1!$A$9:$AM$276,7,0)</f>
        <v>0</v>
      </c>
      <c r="I20" s="15">
        <f>VLOOKUP($A20,[1]Hoja1!$A$9:$AM$276,4,0)+VLOOKUP($A20,[1]Hoja1!$A$9:$AM$276,6,0)</f>
        <v>352.5</v>
      </c>
      <c r="J20" s="15">
        <f>VLOOKUP($A20,[1]Hoja1!$A$9:$AM$276,10,0)</f>
        <v>7038.44</v>
      </c>
      <c r="K20" s="15">
        <f>VLOOKUP($A20,[1]Hoja1!$A$9:$AM$276,9,0)</f>
        <v>1000</v>
      </c>
      <c r="L20" s="16">
        <f t="shared" si="1"/>
        <v>17613.439999999999</v>
      </c>
      <c r="M20" s="15">
        <f>VLOOKUP($A20,[1]Hoja1!$A$9:$AM$276,33,0)</f>
        <v>2613.44</v>
      </c>
      <c r="N20" s="16">
        <f t="shared" si="2"/>
        <v>14999.999999999998</v>
      </c>
    </row>
    <row r="21" spans="1:14" s="11" customFormat="1" ht="10.5" customHeight="1" x14ac:dyDescent="0.25">
      <c r="A21" s="12" t="s">
        <v>152</v>
      </c>
      <c r="B21" s="13" t="s">
        <v>153</v>
      </c>
      <c r="C21" s="14" t="s">
        <v>101</v>
      </c>
      <c r="D21" s="14" t="s">
        <v>122</v>
      </c>
      <c r="E21" s="15">
        <v>208</v>
      </c>
      <c r="F21" s="15">
        <f>VLOOKUP($A21,[1]Hoja1!$A$9:$AM$276,3,0)</f>
        <v>4980</v>
      </c>
      <c r="G21" s="15">
        <f>VLOOKUP($A21,[1]Hoja1!$A$9:$AM$276,8,0)</f>
        <v>0</v>
      </c>
      <c r="H21" s="15">
        <f>VLOOKUP($A21,[1]Hoja1!$A$9:$AM$276,5,0)+VLOOKUP($A21,[1]Hoja1!$A$9:$AM$276,7,0)</f>
        <v>0</v>
      </c>
      <c r="I21" s="15">
        <f>VLOOKUP($A21,[1]Hoja1!$A$9:$AM$276,4,0)+VLOOKUP($A21,[1]Hoja1!$A$9:$AM$276,6,0)</f>
        <v>2490</v>
      </c>
      <c r="J21" s="15">
        <f>VLOOKUP($A21,[1]Hoja1!$A$9:$AM$276,10,0)</f>
        <v>3751.3</v>
      </c>
      <c r="K21" s="15">
        <f>VLOOKUP($A21,[1]Hoja1!$A$9:$AM$276,9,0)</f>
        <v>1000</v>
      </c>
      <c r="L21" s="16">
        <f t="shared" si="1"/>
        <v>11221.3</v>
      </c>
      <c r="M21" s="15">
        <f>VLOOKUP($A21,[1]Hoja1!$A$9:$AM$276,33,0)</f>
        <v>1221.3</v>
      </c>
      <c r="N21" s="16">
        <f t="shared" si="2"/>
        <v>10000</v>
      </c>
    </row>
    <row r="22" spans="1:14" s="11" customFormat="1" ht="10.5" customHeight="1" x14ac:dyDescent="0.25">
      <c r="A22" s="12" t="s">
        <v>171</v>
      </c>
      <c r="B22" s="13" t="s">
        <v>172</v>
      </c>
      <c r="C22" s="14" t="s">
        <v>101</v>
      </c>
      <c r="D22" s="14" t="s">
        <v>122</v>
      </c>
      <c r="E22" s="15">
        <v>352.5</v>
      </c>
      <c r="F22" s="15">
        <f>VLOOKUP($A22,[1]Hoja1!$A$9:$AM$276,3,0)</f>
        <v>7050</v>
      </c>
      <c r="G22" s="15">
        <f>VLOOKUP($A22,[1]Hoja1!$A$9:$AM$276,8,0)</f>
        <v>0</v>
      </c>
      <c r="H22" s="15">
        <f>VLOOKUP($A22,[1]Hoja1!$A$9:$AM$276,5,0)+VLOOKUP($A22,[1]Hoja1!$A$9:$AM$276,7,0)</f>
        <v>0</v>
      </c>
      <c r="I22" s="15">
        <f>VLOOKUP($A22,[1]Hoja1!$A$9:$AM$276,4,0)+VLOOKUP($A22,[1]Hoja1!$A$9:$AM$276,6,0)</f>
        <v>3525</v>
      </c>
      <c r="J22" s="15">
        <f>VLOOKUP($A22,[1]Hoja1!$A$9:$AM$276,10,0)</f>
        <v>7038.44</v>
      </c>
      <c r="K22" s="15">
        <f>VLOOKUP($A22,[1]Hoja1!$A$9:$AM$276,9,0)</f>
        <v>1000</v>
      </c>
      <c r="L22" s="16">
        <f t="shared" si="1"/>
        <v>17613.439999999999</v>
      </c>
      <c r="M22" s="15">
        <f>VLOOKUP($A22,[1]Hoja1!$A$9:$AM$276,33,0)</f>
        <v>2613.44</v>
      </c>
      <c r="N22" s="16">
        <f t="shared" ref="N22" si="3">+L22-M22</f>
        <v>14999.999999999998</v>
      </c>
    </row>
    <row r="23" spans="1:14" s="11" customFormat="1" ht="10.5" customHeight="1" x14ac:dyDescent="0.25">
      <c r="A23" s="12" t="s">
        <v>182</v>
      </c>
      <c r="B23" s="13" t="s">
        <v>183</v>
      </c>
      <c r="C23" s="14" t="s">
        <v>101</v>
      </c>
      <c r="D23" s="14" t="s">
        <v>122</v>
      </c>
      <c r="E23" s="15">
        <v>320</v>
      </c>
      <c r="F23" s="15">
        <f>VLOOKUP($A23,[1]Hoja1!$A$9:$AM$276,3,0)</f>
        <v>9280</v>
      </c>
      <c r="G23" s="15">
        <f>VLOOKUP($A23,[1]Hoja1!$A$9:$AM$276,8,0)</f>
        <v>0</v>
      </c>
      <c r="H23" s="15">
        <f>VLOOKUP($A23,[1]Hoja1!$A$9:$AM$276,5,0)+VLOOKUP($A23,[1]Hoja1!$A$9:$AM$276,7,0)</f>
        <v>0</v>
      </c>
      <c r="I23" s="15">
        <f>VLOOKUP($A23,[1]Hoja1!$A$9:$AM$276,4,0)+VLOOKUP($A23,[1]Hoja1!$A$9:$AM$276,6,0)</f>
        <v>320</v>
      </c>
      <c r="J23" s="15">
        <f>VLOOKUP($A23,[1]Hoja1!$A$9:$AM$276,10,0)</f>
        <v>6689.74</v>
      </c>
      <c r="K23" s="15">
        <f>VLOOKUP($A23,[1]Hoja1!$A$9:$AM$276,9,0)</f>
        <v>1000</v>
      </c>
      <c r="L23" s="16">
        <f t="shared" si="1"/>
        <v>16289.74</v>
      </c>
      <c r="M23" s="15">
        <f>VLOOKUP($A23,[1]Hoja1!$A$9:$AM$276,33,0)</f>
        <v>2289.7399999999998</v>
      </c>
      <c r="N23" s="16">
        <f t="shared" si="2"/>
        <v>14000</v>
      </c>
    </row>
    <row r="24" spans="1:14" s="11" customFormat="1" ht="10.5" customHeight="1" x14ac:dyDescent="0.25">
      <c r="A24" s="12" t="s">
        <v>186</v>
      </c>
      <c r="B24" s="13" t="s">
        <v>187</v>
      </c>
      <c r="C24" s="14" t="s">
        <v>101</v>
      </c>
      <c r="D24" s="14" t="s">
        <v>122</v>
      </c>
      <c r="E24" s="15">
        <v>456</v>
      </c>
      <c r="F24" s="15">
        <f>VLOOKUP($A24,[1]Hoja1!$A$9:$AM$276,3,0)</f>
        <v>11400</v>
      </c>
      <c r="G24" s="15">
        <f>VLOOKUP($A24,[1]Hoja1!$A$9:$AM$276,8,0)</f>
        <v>0</v>
      </c>
      <c r="H24" s="15">
        <f>VLOOKUP($A24,[1]Hoja1!$A$9:$AM$276,5,0)+VLOOKUP($A24,[1]Hoja1!$A$9:$AM$276,7,0)</f>
        <v>0</v>
      </c>
      <c r="I24" s="15">
        <f>VLOOKUP($A24,[1]Hoja1!$A$9:$AM$276,4,0)+VLOOKUP($A24,[1]Hoja1!$A$9:$AM$276,6,0)</f>
        <v>2280</v>
      </c>
      <c r="J24" s="15">
        <f>VLOOKUP($A24,[1]Hoja1!$A$9:$AM$276,10,0)</f>
        <v>9223.7199999999993</v>
      </c>
      <c r="K24" s="15">
        <f>VLOOKUP($A24,[1]Hoja1!$A$9:$AM$276,9,0)</f>
        <v>1000</v>
      </c>
      <c r="L24" s="16">
        <f t="shared" si="1"/>
        <v>22903.72</v>
      </c>
      <c r="M24" s="15">
        <f>VLOOKUP($A24,[1]Hoja1!$A$9:$AM$276,33,0)</f>
        <v>3903.72</v>
      </c>
      <c r="N24" s="16">
        <f t="shared" ref="N24" si="4">+L24-M24</f>
        <v>19000</v>
      </c>
    </row>
    <row r="25" spans="1:14" s="11" customFormat="1" ht="10.5" customHeight="1" x14ac:dyDescent="0.25">
      <c r="A25" s="12" t="s">
        <v>193</v>
      </c>
      <c r="B25" s="13" t="s">
        <v>194</v>
      </c>
      <c r="C25" s="14" t="s">
        <v>101</v>
      </c>
      <c r="D25" s="14" t="s">
        <v>122</v>
      </c>
      <c r="E25" s="15">
        <v>475</v>
      </c>
      <c r="F25" s="15">
        <f>VLOOKUP($A25,[1]Hoja1!$A$9:$AM$276,3,0)</f>
        <v>9500</v>
      </c>
      <c r="G25" s="15">
        <f>VLOOKUP($A25,[1]Hoja1!$A$9:$AM$276,8,0)</f>
        <v>0</v>
      </c>
      <c r="H25" s="15">
        <f>VLOOKUP($A25,[1]Hoja1!$A$9:$AM$276,5,0)+VLOOKUP($A25,[1]Hoja1!$A$9:$AM$276,7,0)</f>
        <v>0</v>
      </c>
      <c r="I25" s="15">
        <f>VLOOKUP($A25,[1]Hoja1!$A$9:$AM$276,4,0)+VLOOKUP($A25,[1]Hoja1!$A$9:$AM$276,6,0)</f>
        <v>4750</v>
      </c>
      <c r="J25" s="15">
        <f>VLOOKUP($A25,[1]Hoja1!$A$9:$AM$276,10,0)</f>
        <v>9537.56</v>
      </c>
      <c r="K25" s="15">
        <f>VLOOKUP($A25,[1]Hoja1!$A$9:$AM$276,9,0)</f>
        <v>1000</v>
      </c>
      <c r="L25" s="16">
        <f t="shared" si="1"/>
        <v>23787.559999999998</v>
      </c>
      <c r="M25" s="15">
        <f>VLOOKUP($A25,[1]Hoja1!$A$9:$AM$276,33,0)</f>
        <v>4119.5200000000004</v>
      </c>
      <c r="N25" s="16">
        <f t="shared" ref="N25" si="5">+L25-M25</f>
        <v>19668.039999999997</v>
      </c>
    </row>
    <row r="26" spans="1:14" s="11" customFormat="1" ht="10.5" customHeight="1" x14ac:dyDescent="0.25">
      <c r="A26" s="12"/>
      <c r="B26" s="13"/>
      <c r="C26" s="14"/>
      <c r="D26" s="14"/>
      <c r="E26" s="15"/>
      <c r="F26" s="15"/>
      <c r="G26" s="14"/>
      <c r="H26" s="14"/>
      <c r="I26" s="14"/>
      <c r="J26" s="14"/>
      <c r="K26" s="14"/>
      <c r="L26" s="16"/>
      <c r="M26" s="16"/>
      <c r="N26" s="16"/>
    </row>
    <row r="27" spans="1:14" s="11" customFormat="1" ht="10.5" customHeight="1" x14ac:dyDescent="0.25">
      <c r="A27" s="12"/>
      <c r="B27" s="13"/>
      <c r="C27" s="14"/>
      <c r="D27" s="14"/>
      <c r="E27" s="15"/>
      <c r="F27" s="15"/>
      <c r="G27" s="14"/>
      <c r="H27" s="14"/>
      <c r="I27" s="15">
        <v>0</v>
      </c>
      <c r="J27" s="14"/>
      <c r="K27" s="14"/>
      <c r="L27" s="16"/>
      <c r="M27" s="16"/>
      <c r="N27" s="16"/>
    </row>
    <row r="28" spans="1:14" s="11" customFormat="1" ht="17.25" customHeight="1" x14ac:dyDescent="0.25">
      <c r="A28" s="6" t="s">
        <v>190</v>
      </c>
      <c r="B28" s="7"/>
      <c r="C28" s="8"/>
      <c r="D28" s="8"/>
      <c r="E28" s="9"/>
      <c r="F28" s="9"/>
      <c r="G28" s="8"/>
      <c r="H28" s="8"/>
      <c r="I28" s="8"/>
      <c r="J28" s="8"/>
      <c r="K28" s="8"/>
      <c r="L28" s="10"/>
      <c r="M28" s="10"/>
      <c r="N28" s="10"/>
    </row>
    <row r="29" spans="1:14" s="11" customFormat="1" ht="10.5" customHeight="1" x14ac:dyDescent="0.25">
      <c r="A29" s="12" t="s">
        <v>191</v>
      </c>
      <c r="B29" s="13" t="s">
        <v>192</v>
      </c>
      <c r="C29" s="14" t="s">
        <v>16</v>
      </c>
      <c r="D29" s="14" t="s">
        <v>122</v>
      </c>
      <c r="E29" s="15">
        <f t="shared" ref="E29" si="6">+F29/30</f>
        <v>166</v>
      </c>
      <c r="F29" s="15">
        <f>VLOOKUP($A29,[1]Hoja1!$A$9:$AM$276,3,0)</f>
        <v>4980</v>
      </c>
      <c r="G29" s="15">
        <f>VLOOKUP($A29,[1]Hoja1!$A$9:$AM$276,8,0)</f>
        <v>0</v>
      </c>
      <c r="H29" s="15">
        <f>VLOOKUP($A29,[1]Hoja1!$A$9:$AM$276,5,0)+VLOOKUP($A29,[1]Hoja1!$A$9:$AM$276,7,0)</f>
        <v>0</v>
      </c>
      <c r="I29" s="15">
        <f>VLOOKUP($A29,[1]Hoja1!$A$9:$AM$276,4,0)+VLOOKUP($A29,[1]Hoja1!$A$9:$AM$276,6,0)</f>
        <v>2490</v>
      </c>
      <c r="J29" s="15">
        <f>VLOOKUP($A29,[1]Hoja1!$A$9:$AM$276,10,0)</f>
        <v>900</v>
      </c>
      <c r="K29" s="15">
        <f>VLOOKUP($A29,[1]Hoja1!$A$9:$AM$276,9,0)</f>
        <v>1000</v>
      </c>
      <c r="L29" s="16">
        <f>SUM(F29:J29)</f>
        <v>8370</v>
      </c>
      <c r="M29" s="15">
        <f>VLOOKUP($A29,[1]Hoja1!$A$9:$AM$276,33,0)</f>
        <v>814.12</v>
      </c>
      <c r="N29" s="16">
        <f t="shared" ref="N29" si="7">+L29-M29</f>
        <v>7555.88</v>
      </c>
    </row>
    <row r="30" spans="1:14" s="11" customFormat="1" ht="10.5" customHeight="1" x14ac:dyDescent="0.25">
      <c r="A30" s="12"/>
      <c r="B30" s="13"/>
      <c r="C30" s="14"/>
      <c r="D30" s="14"/>
      <c r="E30" s="15"/>
      <c r="F30" s="15"/>
      <c r="G30" s="14"/>
      <c r="H30" s="14"/>
      <c r="I30" s="15">
        <v>0</v>
      </c>
      <c r="J30" s="14"/>
      <c r="K30" s="14"/>
      <c r="L30" s="16"/>
      <c r="M30" s="16"/>
      <c r="N30" s="16"/>
    </row>
    <row r="31" spans="1:14" s="11" customFormat="1" ht="17.25" customHeight="1" x14ac:dyDescent="0.25">
      <c r="A31" s="6" t="s">
        <v>20</v>
      </c>
      <c r="B31" s="7"/>
      <c r="C31" s="8"/>
      <c r="D31" s="8"/>
      <c r="E31" s="9"/>
      <c r="F31" s="9"/>
      <c r="G31" s="8"/>
      <c r="H31" s="8"/>
      <c r="I31" s="8"/>
      <c r="J31" s="8"/>
      <c r="K31" s="8"/>
      <c r="L31" s="10"/>
      <c r="M31" s="10"/>
      <c r="N31" s="10"/>
    </row>
    <row r="32" spans="1:14" s="11" customFormat="1" ht="10.5" customHeight="1" x14ac:dyDescent="0.25">
      <c r="A32" s="12" t="s">
        <v>100</v>
      </c>
      <c r="B32" s="13" t="s">
        <v>106</v>
      </c>
      <c r="C32" s="14" t="s">
        <v>16</v>
      </c>
      <c r="D32" s="14" t="s">
        <v>122</v>
      </c>
      <c r="E32" s="15">
        <f t="shared" ref="E32:E33" si="8">+F32/30</f>
        <v>240.7</v>
      </c>
      <c r="F32" s="15">
        <f>VLOOKUP($A32,[1]Hoja1!$A$9:$AM$276,3,0)</f>
        <v>7221</v>
      </c>
      <c r="G32" s="15">
        <f>VLOOKUP($A32,[1]Hoja1!$A$9:$AM$276,8,0)</f>
        <v>0</v>
      </c>
      <c r="H32" s="15">
        <f>VLOOKUP($A32,[1]Hoja1!$A$9:$AM$276,5,0)+VLOOKUP($A32,[1]Hoja1!$A$9:$AM$276,7,0)</f>
        <v>0</v>
      </c>
      <c r="I32" s="15">
        <f>VLOOKUP($A32,[1]Hoja1!$A$9:$AM$276,4,0)+VLOOKUP($A32,[1]Hoja1!$A$9:$AM$276,6,0)</f>
        <v>249</v>
      </c>
      <c r="J32" s="15">
        <f>VLOOKUP($A32,[1]Hoja1!$A$9:$AM$276,10,0)</f>
        <v>2600</v>
      </c>
      <c r="K32" s="15">
        <f>VLOOKUP($A32,[1]Hoja1!$A$9:$AM$276,9,0)</f>
        <v>1000</v>
      </c>
      <c r="L32" s="16">
        <f t="shared" ref="L32:L33" si="9">SUM(F32:J32)</f>
        <v>10070</v>
      </c>
      <c r="M32" s="15">
        <f>VLOOKUP($A32,[1]Hoja1!$A$9:$AM$276,33,0)</f>
        <v>1046.54</v>
      </c>
      <c r="N32" s="16">
        <f t="shared" ref="N32:N33" si="10">+L32-M32</f>
        <v>9023.4599999999991</v>
      </c>
    </row>
    <row r="33" spans="1:14" s="11" customFormat="1" ht="10.5" customHeight="1" x14ac:dyDescent="0.25">
      <c r="A33" s="12" t="s">
        <v>125</v>
      </c>
      <c r="B33" s="13" t="s">
        <v>126</v>
      </c>
      <c r="C33" s="14" t="s">
        <v>215</v>
      </c>
      <c r="D33" s="14" t="s">
        <v>122</v>
      </c>
      <c r="E33" s="15">
        <f t="shared" si="8"/>
        <v>322.21899999999999</v>
      </c>
      <c r="F33" s="15">
        <f>VLOOKUP($A33,[1]Hoja1!$A$9:$AM$276,3,0)</f>
        <v>9666.57</v>
      </c>
      <c r="G33" s="15">
        <f>VLOOKUP($A33,[1]Hoja1!$A$9:$AM$276,8,0)</f>
        <v>0</v>
      </c>
      <c r="H33" s="15">
        <f>VLOOKUP($A33,[1]Hoja1!$A$9:$AM$276,5,0)+VLOOKUP($A33,[1]Hoja1!$A$9:$AM$276,7,0)</f>
        <v>0</v>
      </c>
      <c r="I33" s="15">
        <f>VLOOKUP($A33,[1]Hoja1!$A$9:$AM$276,4,0)+VLOOKUP($A33,[1]Hoja1!$A$9:$AM$276,6,0)</f>
        <v>333.33</v>
      </c>
      <c r="J33" s="15">
        <f>VLOOKUP($A33,[1]Hoja1!$A$9:$AM$276,10,0)</f>
        <v>9000.1</v>
      </c>
      <c r="K33" s="15">
        <f>VLOOKUP($A33,[1]Hoja1!$A$9:$AM$276,9,0)</f>
        <v>1000</v>
      </c>
      <c r="L33" s="16">
        <f t="shared" si="9"/>
        <v>19000</v>
      </c>
      <c r="M33" s="15">
        <f>VLOOKUP($A33,[1]Hoja1!$A$9:$AM$276,33,0)</f>
        <v>2796.18</v>
      </c>
      <c r="N33" s="16">
        <f t="shared" si="10"/>
        <v>16203.82</v>
      </c>
    </row>
    <row r="34" spans="1:14" s="11" customFormat="1" ht="10.5" customHeight="1" x14ac:dyDescent="0.25">
      <c r="A34" s="12"/>
      <c r="B34" s="13"/>
      <c r="C34" s="14"/>
      <c r="D34" s="14"/>
      <c r="E34" s="15"/>
      <c r="F34" s="15"/>
      <c r="G34" s="14"/>
      <c r="H34" s="14"/>
      <c r="I34" s="15">
        <v>0</v>
      </c>
      <c r="J34" s="14"/>
      <c r="K34" s="14"/>
      <c r="L34" s="16"/>
      <c r="M34" s="16"/>
      <c r="N34" s="16"/>
    </row>
    <row r="35" spans="1:14" s="11" customFormat="1" ht="17.25" customHeight="1" x14ac:dyDescent="0.25">
      <c r="A35" s="6" t="s">
        <v>21</v>
      </c>
      <c r="B35" s="7"/>
      <c r="C35" s="8"/>
      <c r="D35" s="8"/>
      <c r="E35" s="9"/>
      <c r="F35" s="9"/>
      <c r="G35" s="8"/>
      <c r="H35" s="8"/>
      <c r="I35" s="8"/>
      <c r="J35" s="8"/>
      <c r="K35" s="8"/>
      <c r="L35" s="10"/>
      <c r="M35" s="10"/>
      <c r="N35" s="10"/>
    </row>
    <row r="36" spans="1:14" s="11" customFormat="1" ht="10.5" customHeight="1" x14ac:dyDescent="0.25">
      <c r="A36" s="12" t="s">
        <v>22</v>
      </c>
      <c r="B36" s="13" t="s">
        <v>23</v>
      </c>
      <c r="C36" s="14" t="s">
        <v>16</v>
      </c>
      <c r="D36" s="14" t="s">
        <v>17</v>
      </c>
      <c r="E36" s="15">
        <f t="shared" ref="E36" si="11">+F36/30</f>
        <v>295.4133333333333</v>
      </c>
      <c r="F36" s="15">
        <f>VLOOKUP($A36,[1]Hoja1!$A$9:$AM$276,3,0)</f>
        <v>8862.4</v>
      </c>
      <c r="G36" s="15">
        <f>VLOOKUP($A36,[1]Hoja1!$A$9:$AM$276,8,0)</f>
        <v>0</v>
      </c>
      <c r="H36" s="15">
        <f>VLOOKUP($A36,[1]Hoja1!$A$9:$AM$276,5,0)+VLOOKUP($A36,[1]Hoja1!$A$9:$AM$276,7,0)</f>
        <v>0</v>
      </c>
      <c r="I36" s="15">
        <f>VLOOKUP($A36,[1]Hoja1!$A$9:$AM$276,4,0)+VLOOKUP($A36,[1]Hoja1!$A$9:$AM$276,6,0)</f>
        <v>305.60000000000002</v>
      </c>
      <c r="J36" s="15">
        <f>VLOOKUP($A36,[1]Hoja1!$A$9:$AM$276,10,0)</f>
        <v>832</v>
      </c>
      <c r="K36" s="15">
        <f>VLOOKUP($A36,[1]Hoja1!$A$9:$AM$276,9,0)</f>
        <v>1000</v>
      </c>
      <c r="L36" s="16">
        <f>SUM(F36:J36)</f>
        <v>10000</v>
      </c>
      <c r="M36" s="15">
        <f>VLOOKUP($A36,[1]Hoja1!$A$9:$AM$276,33,0)</f>
        <v>4675.76</v>
      </c>
      <c r="N36" s="16">
        <f t="shared" ref="N36" si="12">+L36-M36</f>
        <v>5324.24</v>
      </c>
    </row>
    <row r="37" spans="1:14" s="11" customFormat="1" ht="10.5" customHeight="1" x14ac:dyDescent="0.25">
      <c r="A37" s="12" t="s">
        <v>24</v>
      </c>
      <c r="B37" s="13"/>
      <c r="C37" s="14"/>
      <c r="D37" s="14"/>
      <c r="E37" s="15"/>
      <c r="F37" s="15"/>
      <c r="G37" s="15"/>
      <c r="H37" s="15"/>
      <c r="I37" s="15"/>
      <c r="J37" s="15"/>
      <c r="K37" s="15"/>
      <c r="L37" s="16"/>
      <c r="M37" s="15"/>
      <c r="N37" s="16"/>
    </row>
    <row r="38" spans="1:14" s="11" customFormat="1" ht="10.5" customHeight="1" x14ac:dyDescent="0.25">
      <c r="A38" s="12"/>
      <c r="B38" s="13"/>
      <c r="C38" s="14"/>
      <c r="D38" s="14"/>
      <c r="E38" s="15"/>
      <c r="F38" s="15"/>
      <c r="G38" s="14"/>
      <c r="H38" s="14"/>
      <c r="I38" s="15"/>
      <c r="J38" s="14"/>
      <c r="K38" s="14"/>
      <c r="L38" s="16"/>
      <c r="M38" s="16"/>
      <c r="N38" s="16"/>
    </row>
    <row r="39" spans="1:14" s="11" customFormat="1" ht="17.25" customHeight="1" x14ac:dyDescent="0.25">
      <c r="A39" s="6" t="s">
        <v>25</v>
      </c>
      <c r="B39" s="7"/>
      <c r="C39" s="8"/>
      <c r="D39" s="8"/>
      <c r="E39" s="9"/>
      <c r="F39" s="9"/>
      <c r="G39" s="8"/>
      <c r="H39" s="8"/>
      <c r="I39" s="8"/>
      <c r="J39" s="8"/>
      <c r="K39" s="8"/>
      <c r="L39" s="10"/>
      <c r="M39" s="10"/>
      <c r="N39" s="10"/>
    </row>
    <row r="40" spans="1:14" s="11" customFormat="1" ht="10.5" customHeight="1" x14ac:dyDescent="0.25">
      <c r="A40" s="17" t="s">
        <v>26</v>
      </c>
      <c r="B40" s="13" t="s">
        <v>27</v>
      </c>
      <c r="C40" s="14" t="s">
        <v>28</v>
      </c>
      <c r="D40" s="14" t="s">
        <v>17</v>
      </c>
      <c r="E40" s="15">
        <f>+F40/30</f>
        <v>331.08333333333331</v>
      </c>
      <c r="F40" s="15">
        <f>VLOOKUP($A40,[1]Hoja1!$A$9:$AM$276,3,0)</f>
        <v>9932.5</v>
      </c>
      <c r="G40" s="15">
        <f>VLOOKUP($A40,[1]Hoja1!$A$9:$AM$276,8,0)</f>
        <v>0</v>
      </c>
      <c r="H40" s="15">
        <f>VLOOKUP($A40,[1]Hoja1!$A$9:$AM$276,5,0)+VLOOKUP($A40,[1]Hoja1!$A$9:$AM$276,7,0)</f>
        <v>0</v>
      </c>
      <c r="I40" s="15">
        <f>VLOOKUP($A40,[1]Hoja1!$A$9:$AM$276,4,0)+VLOOKUP($A40,[1]Hoja1!$A$9:$AM$276,6,0)</f>
        <v>342.5</v>
      </c>
      <c r="J40" s="15">
        <f>VLOOKUP($A40,[1]Hoja1!$A$9:$AM$276,10,0)</f>
        <v>1925</v>
      </c>
      <c r="K40" s="15">
        <f>VLOOKUP($A40,[1]Hoja1!$A$9:$AM$276,9,0)</f>
        <v>1000</v>
      </c>
      <c r="L40" s="16">
        <f>SUM(F40:J40)</f>
        <v>12200</v>
      </c>
      <c r="M40" s="15">
        <f>VLOOKUP($A40,[1]Hoja1!$A$9:$AM$276,33,0)</f>
        <v>3055.84</v>
      </c>
      <c r="N40" s="16">
        <f>+L40-M40</f>
        <v>9144.16</v>
      </c>
    </row>
    <row r="41" spans="1:14" s="11" customFormat="1" ht="10.5" customHeight="1" x14ac:dyDescent="0.25">
      <c r="A41" s="17"/>
      <c r="B41" s="13"/>
      <c r="C41" s="14"/>
      <c r="D41" s="14"/>
      <c r="E41" s="15"/>
      <c r="F41" s="15"/>
      <c r="G41" s="14"/>
      <c r="H41" s="14"/>
      <c r="I41" s="14"/>
      <c r="J41" s="14"/>
      <c r="K41" s="14"/>
      <c r="L41" s="16"/>
      <c r="M41" s="16"/>
      <c r="N41" s="16"/>
    </row>
    <row r="42" spans="1:14" s="11" customFormat="1" ht="17.25" customHeight="1" x14ac:dyDescent="0.25">
      <c r="A42" s="6" t="s">
        <v>29</v>
      </c>
      <c r="B42" s="7"/>
      <c r="C42" s="8"/>
      <c r="D42" s="8"/>
      <c r="E42" s="9"/>
      <c r="F42" s="9"/>
      <c r="G42" s="8"/>
      <c r="H42" s="8"/>
      <c r="I42" s="8"/>
      <c r="J42" s="8"/>
      <c r="K42" s="8"/>
      <c r="L42" s="10"/>
      <c r="M42" s="10"/>
      <c r="N42" s="10"/>
    </row>
    <row r="43" spans="1:14" s="11" customFormat="1" ht="10.5" customHeight="1" x14ac:dyDescent="0.25">
      <c r="A43" s="12" t="s">
        <v>30</v>
      </c>
      <c r="B43" s="13" t="s">
        <v>31</v>
      </c>
      <c r="C43" s="14" t="s">
        <v>16</v>
      </c>
      <c r="D43" s="14" t="s">
        <v>17</v>
      </c>
      <c r="E43" s="15">
        <f t="shared" ref="E43:E45" si="13">+F43/30</f>
        <v>464.29</v>
      </c>
      <c r="F43" s="15">
        <f>VLOOKUP($A43,[1]Hoja1!$A$9:$AM$276,3,0)</f>
        <v>13928.7</v>
      </c>
      <c r="G43" s="15">
        <f>VLOOKUP($A43,[1]Hoja1!$A$9:$AM$276,8,0)</f>
        <v>0</v>
      </c>
      <c r="H43" s="15">
        <f>VLOOKUP($A43,[1]Hoja1!$A$9:$AM$276,5,0)+VLOOKUP($A43,[1]Hoja1!$A$9:$AM$276,7,0)</f>
        <v>0</v>
      </c>
      <c r="I43" s="15">
        <f>VLOOKUP($A43,[1]Hoja1!$A$9:$AM$276,4,0)+VLOOKUP($A43,[1]Hoja1!$A$9:$AM$276,6,0)</f>
        <v>480.3</v>
      </c>
      <c r="J43" s="15">
        <f>VLOOKUP($A43,[1]Hoja1!$A$9:$AM$276,10,0)</f>
        <v>0</v>
      </c>
      <c r="K43" s="15">
        <f>VLOOKUP($A43,[1]Hoja1!$A$9:$AM$276,9,0)</f>
        <v>1000</v>
      </c>
      <c r="L43" s="16">
        <f t="shared" ref="L43:L46" si="14">SUM(F43:J43)</f>
        <v>14409</v>
      </c>
      <c r="M43" s="15">
        <f>VLOOKUP($A43,[1]Hoja1!$A$9:$AM$276,33,0)</f>
        <v>8095.73</v>
      </c>
      <c r="N43" s="16">
        <f t="shared" ref="N43:N46" si="15">+L43-M43</f>
        <v>6313.27</v>
      </c>
    </row>
    <row r="44" spans="1:14" s="11" customFormat="1" ht="10.5" customHeight="1" x14ac:dyDescent="0.25">
      <c r="A44" s="12" t="s">
        <v>130</v>
      </c>
      <c r="B44" s="13" t="s">
        <v>131</v>
      </c>
      <c r="C44" s="14" t="s">
        <v>132</v>
      </c>
      <c r="D44" s="14" t="s">
        <v>122</v>
      </c>
      <c r="E44" s="15">
        <f t="shared" si="13"/>
        <v>166</v>
      </c>
      <c r="F44" s="15">
        <f>VLOOKUP($A44,[1]Hoja1!$A$9:$AM$276,3,0)</f>
        <v>4980</v>
      </c>
      <c r="G44" s="15">
        <f>VLOOKUP($A44,[1]Hoja1!$A$9:$AM$276,8,0)</f>
        <v>0</v>
      </c>
      <c r="H44" s="15">
        <f>VLOOKUP($A44,[1]Hoja1!$A$9:$AM$276,5,0)+VLOOKUP($A44,[1]Hoja1!$A$9:$AM$276,7,0)</f>
        <v>0</v>
      </c>
      <c r="I44" s="15">
        <f>VLOOKUP($A44,[1]Hoja1!$A$9:$AM$276,4,0)+VLOOKUP($A44,[1]Hoja1!$A$9:$AM$276,6,0)</f>
        <v>2490</v>
      </c>
      <c r="J44" s="15">
        <f>VLOOKUP($A44,[1]Hoja1!$A$9:$AM$276,10,0)</f>
        <v>2700</v>
      </c>
      <c r="K44" s="15">
        <f>VLOOKUP($A44,[1]Hoja1!$A$9:$AM$276,9,0)</f>
        <v>1000</v>
      </c>
      <c r="L44" s="16">
        <f t="shared" si="14"/>
        <v>10170</v>
      </c>
      <c r="M44" s="15">
        <f>VLOOKUP($A44,[1]Hoja1!$A$9:$AM$276,33,0)</f>
        <v>1060.72</v>
      </c>
      <c r="N44" s="16">
        <f t="shared" si="15"/>
        <v>9109.2800000000007</v>
      </c>
    </row>
    <row r="45" spans="1:14" s="11" customFormat="1" ht="10.5" customHeight="1" x14ac:dyDescent="0.25">
      <c r="A45" s="12" t="s">
        <v>138</v>
      </c>
      <c r="B45" s="13" t="s">
        <v>139</v>
      </c>
      <c r="C45" s="14" t="s">
        <v>140</v>
      </c>
      <c r="D45" s="14" t="s">
        <v>17</v>
      </c>
      <c r="E45" s="15">
        <f t="shared" si="13"/>
        <v>468.83333333333331</v>
      </c>
      <c r="F45" s="15">
        <f>VLOOKUP($A45,[1]Hoja1!$A$9:$AM$276,3,0)</f>
        <v>14065</v>
      </c>
      <c r="G45" s="15">
        <f>VLOOKUP($A45,[1]Hoja1!$A$9:$AM$276,8,0)</f>
        <v>0</v>
      </c>
      <c r="H45" s="15">
        <f>VLOOKUP($A45,[1]Hoja1!$A$9:$AM$276,5,0)+VLOOKUP($A45,[1]Hoja1!$A$9:$AM$276,7,0)</f>
        <v>0</v>
      </c>
      <c r="I45" s="15">
        <f>VLOOKUP($A45,[1]Hoja1!$A$9:$AM$276,4,0)+VLOOKUP($A45,[1]Hoja1!$A$9:$AM$276,6,0)</f>
        <v>485</v>
      </c>
      <c r="J45" s="15">
        <f>VLOOKUP($A45,[1]Hoja1!$A$9:$AM$276,10,0)</f>
        <v>9676.7999999999993</v>
      </c>
      <c r="K45" s="15">
        <f>VLOOKUP($A45,[1]Hoja1!$A$9:$AM$276,9,0)</f>
        <v>1000</v>
      </c>
      <c r="L45" s="16">
        <f t="shared" si="14"/>
        <v>24226.799999999999</v>
      </c>
      <c r="M45" s="15">
        <f>VLOOKUP($A45,[1]Hoja1!$A$9:$AM$276,33,0)</f>
        <v>4226.8</v>
      </c>
      <c r="N45" s="16">
        <f t="shared" si="15"/>
        <v>20000</v>
      </c>
    </row>
    <row r="46" spans="1:14" s="11" customFormat="1" ht="10.5" customHeight="1" x14ac:dyDescent="0.25">
      <c r="A46" s="12" t="s">
        <v>154</v>
      </c>
      <c r="B46" s="13" t="s">
        <v>155</v>
      </c>
      <c r="C46" s="14" t="s">
        <v>156</v>
      </c>
      <c r="D46" s="14" t="s">
        <v>17</v>
      </c>
      <c r="E46" s="15">
        <v>280</v>
      </c>
      <c r="F46" s="15">
        <f>VLOOKUP($A46,[1]Hoja1!$A$9:$AM$276,3,0)</f>
        <v>2520</v>
      </c>
      <c r="G46" s="15">
        <f>VLOOKUP($A46,[1]Hoja1!$A$9:$AM$276,8,0)</f>
        <v>344.26</v>
      </c>
      <c r="H46" s="15">
        <f>VLOOKUP($A46,[1]Hoja1!$A$9:$AM$276,5,0)+VLOOKUP($A46,[1]Hoja1!$A$9:$AM$276,7,0)</f>
        <v>795.2</v>
      </c>
      <c r="I46" s="15">
        <f>VLOOKUP($A46,[1]Hoja1!$A$9:$AM$276,4,0)+VLOOKUP($A46,[1]Hoja1!$A$9:$AM$276,6,0)</f>
        <v>2278.36</v>
      </c>
      <c r="J46" s="15">
        <f>VLOOKUP($A46,[1]Hoja1!$A$9:$AM$276,10,0)</f>
        <v>1680</v>
      </c>
      <c r="K46" s="15">
        <f>VLOOKUP($A46,[1]Hoja1!$A$9:$AM$276,9,0)</f>
        <v>0</v>
      </c>
      <c r="L46" s="16">
        <f t="shared" si="14"/>
        <v>7617.82</v>
      </c>
      <c r="M46" s="15">
        <f>VLOOKUP($A46,[1]Hoja1!$A$9:$AM$276,33,0)</f>
        <v>793.27</v>
      </c>
      <c r="N46" s="16">
        <f t="shared" si="15"/>
        <v>6824.5499999999993</v>
      </c>
    </row>
    <row r="47" spans="1:14" s="11" customFormat="1" ht="10.5" customHeight="1" x14ac:dyDescent="0.25">
      <c r="A47" s="26"/>
      <c r="B47" s="13"/>
      <c r="C47" s="14"/>
      <c r="D47" s="14"/>
      <c r="E47" s="15"/>
      <c r="F47" s="15"/>
      <c r="G47" s="14"/>
      <c r="H47" s="14"/>
      <c r="I47" s="14"/>
      <c r="J47" s="14"/>
      <c r="K47" s="14"/>
      <c r="L47" s="16"/>
      <c r="M47" s="16"/>
      <c r="N47" s="16"/>
    </row>
    <row r="48" spans="1:14" s="11" customFormat="1" ht="17.25" customHeight="1" x14ac:dyDescent="0.25">
      <c r="A48" s="6" t="s">
        <v>34</v>
      </c>
      <c r="B48" s="7"/>
      <c r="C48" s="8"/>
      <c r="D48" s="8"/>
      <c r="E48" s="9"/>
      <c r="F48" s="9"/>
      <c r="G48" s="8"/>
      <c r="H48" s="8"/>
      <c r="I48" s="8"/>
      <c r="J48" s="8"/>
      <c r="K48" s="8"/>
      <c r="L48" s="10"/>
      <c r="M48" s="10"/>
      <c r="N48" s="10"/>
    </row>
    <row r="49" spans="1:14" s="11" customFormat="1" ht="10.5" customHeight="1" x14ac:dyDescent="0.25">
      <c r="A49" s="26" t="s">
        <v>35</v>
      </c>
      <c r="B49" s="13" t="s">
        <v>36</v>
      </c>
      <c r="C49" s="14" t="s">
        <v>37</v>
      </c>
      <c r="D49" s="14" t="s">
        <v>17</v>
      </c>
      <c r="E49" s="15">
        <f t="shared" ref="E49:E64" si="16">+F49/30</f>
        <v>353.02499999999998</v>
      </c>
      <c r="F49" s="15">
        <f>VLOOKUP($A49,[1]Hoja1!$A$9:$AM$276,3,0)</f>
        <v>10590.75</v>
      </c>
      <c r="G49" s="15">
        <f>VLOOKUP($A49,[1]Hoja1!$A$9:$AM$276,8,0)</f>
        <v>0</v>
      </c>
      <c r="H49" s="15">
        <f>VLOOKUP($A49,[1]Hoja1!$A$9:$AM$276,5,0)+VLOOKUP($A49,[1]Hoja1!$A$9:$AM$276,7,0)</f>
        <v>0</v>
      </c>
      <c r="I49" s="15">
        <f>VLOOKUP($A49,[1]Hoja1!$A$9:$AM$276,4,0)+VLOOKUP($A49,[1]Hoja1!$A$9:$AM$276,6,0)</f>
        <v>1176.75</v>
      </c>
      <c r="J49" s="15">
        <f>VLOOKUP($A49,[1]Hoja1!$A$9:$AM$276,10,0)</f>
        <v>0</v>
      </c>
      <c r="K49" s="15">
        <f>VLOOKUP($A49,[1]Hoja1!$A$9:$AM$276,9,0)</f>
        <v>1000</v>
      </c>
      <c r="L49" s="16">
        <f t="shared" ref="L49:L65" si="17">SUM(F49:J49)</f>
        <v>11767.5</v>
      </c>
      <c r="M49" s="15">
        <f>VLOOKUP($A49,[1]Hoja1!$A$9:$AM$276,33,0)</f>
        <v>3775.16</v>
      </c>
      <c r="N49" s="16">
        <f t="shared" ref="N49:N64" si="18">+L49-M49</f>
        <v>7992.34</v>
      </c>
    </row>
    <row r="50" spans="1:14" s="11" customFormat="1" ht="10.5" customHeight="1" x14ac:dyDescent="0.25">
      <c r="A50" s="26" t="s">
        <v>38</v>
      </c>
      <c r="B50" s="13" t="s">
        <v>39</v>
      </c>
      <c r="C50" s="14" t="s">
        <v>40</v>
      </c>
      <c r="D50" s="14" t="s">
        <v>17</v>
      </c>
      <c r="E50" s="15">
        <f t="shared" si="16"/>
        <v>224.03699999999998</v>
      </c>
      <c r="F50" s="15">
        <f>VLOOKUP($A50,[1]Hoja1!$A$9:$AM$276,3,0)</f>
        <v>6721.11</v>
      </c>
      <c r="G50" s="15">
        <f>VLOOKUP($A50,[1]Hoja1!$A$9:$AM$276,8,0)</f>
        <v>0</v>
      </c>
      <c r="H50" s="15">
        <f>VLOOKUP($A50,[1]Hoja1!$A$9:$AM$276,5,0)+VLOOKUP($A50,[1]Hoja1!$A$9:$AM$276,7,0)</f>
        <v>0</v>
      </c>
      <c r="I50" s="15">
        <f>VLOOKUP($A50,[1]Hoja1!$A$9:$AM$276,4,0)+VLOOKUP($A50,[1]Hoja1!$A$9:$AM$276,6,0)</f>
        <v>746.79</v>
      </c>
      <c r="J50" s="15">
        <f>VLOOKUP($A50,[1]Hoja1!$A$9:$AM$276,10,0)</f>
        <v>0</v>
      </c>
      <c r="K50" s="15">
        <f>VLOOKUP($A50,[1]Hoja1!$A$9:$AM$276,9,0)</f>
        <v>1000</v>
      </c>
      <c r="L50" s="16">
        <f t="shared" si="17"/>
        <v>7467.9</v>
      </c>
      <c r="M50" s="15">
        <f>VLOOKUP($A50,[1]Hoja1!$A$9:$AM$276,33,0)</f>
        <v>0</v>
      </c>
      <c r="N50" s="16">
        <f t="shared" si="18"/>
        <v>7467.9</v>
      </c>
    </row>
    <row r="51" spans="1:14" s="11" customFormat="1" ht="10.5" customHeight="1" x14ac:dyDescent="0.25">
      <c r="A51" s="26" t="s">
        <v>41</v>
      </c>
      <c r="B51" s="13" t="s">
        <v>42</v>
      </c>
      <c r="C51" s="14" t="s">
        <v>40</v>
      </c>
      <c r="D51" s="14" t="s">
        <v>17</v>
      </c>
      <c r="E51" s="15">
        <f t="shared" si="16"/>
        <v>165.95333333333335</v>
      </c>
      <c r="F51" s="15">
        <f>VLOOKUP($A51,[1]Hoja1!$A$9:$AM$276,3,0)</f>
        <v>4978.6000000000004</v>
      </c>
      <c r="G51" s="15">
        <f>VLOOKUP($A51,[1]Hoja1!$A$9:$AM$276,8,0)</f>
        <v>0</v>
      </c>
      <c r="H51" s="15">
        <f>VLOOKUP($A51,[1]Hoja1!$A$9:$AM$276,5,0)+VLOOKUP($A51,[1]Hoja1!$A$9:$AM$276,7,0)</f>
        <v>0</v>
      </c>
      <c r="I51" s="15">
        <f>VLOOKUP($A51,[1]Hoja1!$A$9:$AM$276,4,0)+VLOOKUP($A51,[1]Hoja1!$A$9:$AM$276,6,0)</f>
        <v>746.79</v>
      </c>
      <c r="J51" s="15">
        <f>VLOOKUP($A51,[1]Hoja1!$A$9:$AM$276,10,0)</f>
        <v>746.79</v>
      </c>
      <c r="K51" s="15">
        <f>VLOOKUP($A51,[1]Hoja1!$A$9:$AM$276,9,0)</f>
        <v>1000</v>
      </c>
      <c r="L51" s="16">
        <f t="shared" si="17"/>
        <v>6472.18</v>
      </c>
      <c r="M51" s="15">
        <f>VLOOKUP($A51,[1]Hoja1!$A$9:$AM$276,33,0)</f>
        <v>1481.49</v>
      </c>
      <c r="N51" s="16">
        <f t="shared" si="18"/>
        <v>4990.6900000000005</v>
      </c>
    </row>
    <row r="52" spans="1:14" s="11" customFormat="1" ht="10.5" customHeight="1" x14ac:dyDescent="0.25">
      <c r="A52" s="26" t="s">
        <v>43</v>
      </c>
      <c r="B52" s="13" t="s">
        <v>44</v>
      </c>
      <c r="C52" s="14" t="s">
        <v>40</v>
      </c>
      <c r="D52" s="14" t="s">
        <v>17</v>
      </c>
      <c r="E52" s="15">
        <f t="shared" si="16"/>
        <v>224.03699999999998</v>
      </c>
      <c r="F52" s="15">
        <f>VLOOKUP($A52,[1]Hoja1!$A$9:$AM$276,3,0)</f>
        <v>6721.11</v>
      </c>
      <c r="G52" s="15">
        <f>VLOOKUP($A52,[1]Hoja1!$A$9:$AM$276,8,0)</f>
        <v>0</v>
      </c>
      <c r="H52" s="15">
        <f>VLOOKUP($A52,[1]Hoja1!$A$9:$AM$276,5,0)+VLOOKUP($A52,[1]Hoja1!$A$9:$AM$276,7,0)</f>
        <v>0</v>
      </c>
      <c r="I52" s="15">
        <f>VLOOKUP($A52,[1]Hoja1!$A$9:$AM$276,4,0)+VLOOKUP($A52,[1]Hoja1!$A$9:$AM$276,6,0)</f>
        <v>746.79</v>
      </c>
      <c r="J52" s="15">
        <f>VLOOKUP($A52,[1]Hoja1!$A$9:$AM$276,10,0)</f>
        <v>0</v>
      </c>
      <c r="K52" s="15">
        <f>VLOOKUP($A52,[1]Hoja1!$A$9:$AM$276,9,0)</f>
        <v>1000</v>
      </c>
      <c r="L52" s="16">
        <f t="shared" si="17"/>
        <v>7467.9</v>
      </c>
      <c r="M52" s="15">
        <f>VLOOKUP($A52,[1]Hoja1!$A$9:$AM$276,33,0)</f>
        <v>1799.42</v>
      </c>
      <c r="N52" s="16">
        <f t="shared" si="18"/>
        <v>5668.48</v>
      </c>
    </row>
    <row r="53" spans="1:14" s="11" customFormat="1" ht="10.5" customHeight="1" x14ac:dyDescent="0.25">
      <c r="A53" s="26" t="s">
        <v>45</v>
      </c>
      <c r="B53" s="13" t="s">
        <v>46</v>
      </c>
      <c r="C53" s="14" t="s">
        <v>37</v>
      </c>
      <c r="D53" s="14" t="s">
        <v>17</v>
      </c>
      <c r="E53" s="15">
        <f t="shared" si="16"/>
        <v>254.66666666666666</v>
      </c>
      <c r="F53" s="15">
        <f>VLOOKUP($A53,[1]Hoja1!$A$9:$AM$276,3,0)</f>
        <v>7640</v>
      </c>
      <c r="G53" s="15">
        <f>VLOOKUP($A53,[1]Hoja1!$A$9:$AM$276,8,0)</f>
        <v>0</v>
      </c>
      <c r="H53" s="15">
        <f>VLOOKUP($A53,[1]Hoja1!$A$9:$AM$276,5,0)+VLOOKUP($A53,[1]Hoja1!$A$9:$AM$276,7,0)</f>
        <v>0</v>
      </c>
      <c r="I53" s="15">
        <f>VLOOKUP($A53,[1]Hoja1!$A$9:$AM$276,4,0)+VLOOKUP($A53,[1]Hoja1!$A$9:$AM$276,6,0)</f>
        <v>1528</v>
      </c>
      <c r="J53" s="15">
        <f>VLOOKUP($A53,[1]Hoja1!$A$9:$AM$276,10,0)</f>
        <v>2000</v>
      </c>
      <c r="K53" s="15">
        <f>VLOOKUP($A53,[1]Hoja1!$A$9:$AM$276,9,0)</f>
        <v>1000</v>
      </c>
      <c r="L53" s="16">
        <f t="shared" si="17"/>
        <v>11168</v>
      </c>
      <c r="M53" s="15">
        <f>VLOOKUP($A53,[1]Hoja1!$A$9:$AM$276,33,0)</f>
        <v>5132.3999999999996</v>
      </c>
      <c r="N53" s="16">
        <f t="shared" si="18"/>
        <v>6035.6</v>
      </c>
    </row>
    <row r="54" spans="1:14" s="11" customFormat="1" ht="10.5" customHeight="1" x14ac:dyDescent="0.25">
      <c r="A54" s="26" t="s">
        <v>32</v>
      </c>
      <c r="B54" s="13" t="s">
        <v>33</v>
      </c>
      <c r="C54" s="14" t="s">
        <v>37</v>
      </c>
      <c r="D54" s="14" t="s">
        <v>17</v>
      </c>
      <c r="E54" s="15">
        <f t="shared" si="16"/>
        <v>211.15200000000002</v>
      </c>
      <c r="F54" s="15">
        <f>VLOOKUP($A54,[1]Hoja1!$A$9:$AM$276,3,0)</f>
        <v>6334.56</v>
      </c>
      <c r="G54" s="15">
        <f>VLOOKUP($A54,[1]Hoja1!$A$9:$AM$276,8,0)</f>
        <v>0</v>
      </c>
      <c r="H54" s="15">
        <f>VLOOKUP($A54,[1]Hoja1!$A$9:$AM$276,5,0)+VLOOKUP($A54,[1]Hoja1!$A$9:$AM$276,7,0)</f>
        <v>0</v>
      </c>
      <c r="I54" s="15">
        <f>VLOOKUP($A54,[1]Hoja1!$A$9:$AM$276,4,0)+VLOOKUP($A54,[1]Hoja1!$A$9:$AM$276,6,0)</f>
        <v>791.82</v>
      </c>
      <c r="J54" s="15">
        <f>VLOOKUP($A54,[1]Hoja1!$A$9:$AM$276,10,0)</f>
        <v>0</v>
      </c>
      <c r="K54" s="15">
        <f>VLOOKUP($A54,[1]Hoja1!$A$9:$AM$276,9,0)</f>
        <v>1000</v>
      </c>
      <c r="L54" s="16">
        <f t="shared" si="17"/>
        <v>7126.38</v>
      </c>
      <c r="M54" s="15">
        <f>VLOOKUP($A54,[1]Hoja1!$A$9:$AM$276,33,0)</f>
        <v>498.99</v>
      </c>
      <c r="N54" s="16">
        <f t="shared" si="18"/>
        <v>6627.39</v>
      </c>
    </row>
    <row r="55" spans="1:14" s="11" customFormat="1" ht="10.5" customHeight="1" x14ac:dyDescent="0.25">
      <c r="A55" s="26" t="s">
        <v>48</v>
      </c>
      <c r="B55" s="13" t="s">
        <v>49</v>
      </c>
      <c r="C55" s="14" t="s">
        <v>222</v>
      </c>
      <c r="D55" s="14" t="s">
        <v>17</v>
      </c>
      <c r="E55" s="15">
        <f t="shared" si="16"/>
        <v>482.34666666666664</v>
      </c>
      <c r="F55" s="15">
        <f>VLOOKUP($A55,[1]Hoja1!$A$9:$AM$276,3,0)</f>
        <v>14470.4</v>
      </c>
      <c r="G55" s="15">
        <f>VLOOKUP($A55,[1]Hoja1!$A$9:$AM$276,8,0)</f>
        <v>0</v>
      </c>
      <c r="H55" s="15">
        <f>VLOOKUP($A55,[1]Hoja1!$A$9:$AM$276,5,0)+VLOOKUP($A55,[1]Hoja1!$A$9:$AM$276,7,0)</f>
        <v>0</v>
      </c>
      <c r="I55" s="15">
        <f>VLOOKUP($A55,[1]Hoja1!$A$9:$AM$276,4,0)+VLOOKUP($A55,[1]Hoja1!$A$9:$AM$276,6,0)</f>
        <v>1033.5999999999999</v>
      </c>
      <c r="J55" s="15">
        <f>VLOOKUP($A55,[1]Hoja1!$A$9:$AM$276,10,0)</f>
        <v>0</v>
      </c>
      <c r="K55" s="15">
        <f>VLOOKUP($A55,[1]Hoja1!$A$9:$AM$276,9,0)</f>
        <v>1000</v>
      </c>
      <c r="L55" s="16">
        <f t="shared" si="17"/>
        <v>15504</v>
      </c>
      <c r="M55" s="15">
        <f>VLOOKUP($A55,[1]Hoja1!$A$9:$AM$276,33,0)</f>
        <v>6784.38</v>
      </c>
      <c r="N55" s="16">
        <f t="shared" si="18"/>
        <v>8719.619999999999</v>
      </c>
    </row>
    <row r="56" spans="1:14" s="11" customFormat="1" ht="10.5" customHeight="1" x14ac:dyDescent="0.25">
      <c r="A56" s="26" t="s">
        <v>50</v>
      </c>
      <c r="B56" s="13" t="s">
        <v>51</v>
      </c>
      <c r="C56" s="14" t="s">
        <v>52</v>
      </c>
      <c r="D56" s="14" t="s">
        <v>17</v>
      </c>
      <c r="E56" s="15">
        <f t="shared" si="16"/>
        <v>507.5</v>
      </c>
      <c r="F56" s="15">
        <f>VLOOKUP($A56,[1]Hoja1!$A$9:$AM$276,3,0)</f>
        <v>15225</v>
      </c>
      <c r="G56" s="15">
        <f>VLOOKUP($A56,[1]Hoja1!$A$9:$AM$276,8,0)</f>
        <v>0</v>
      </c>
      <c r="H56" s="15">
        <f>VLOOKUP($A56,[1]Hoja1!$A$9:$AM$276,5,0)+VLOOKUP($A56,[1]Hoja1!$A$9:$AM$276,7,0)</f>
        <v>0</v>
      </c>
      <c r="I56" s="15">
        <f>VLOOKUP($A56,[1]Hoja1!$A$9:$AM$276,4,0)+VLOOKUP($A56,[1]Hoja1!$A$9:$AM$276,6,0)</f>
        <v>525</v>
      </c>
      <c r="J56" s="15">
        <f>VLOOKUP($A56,[1]Hoja1!$A$9:$AM$276,10,0)</f>
        <v>1850.8</v>
      </c>
      <c r="K56" s="15">
        <f>VLOOKUP($A56,[1]Hoja1!$A$9:$AM$276,9,0)</f>
        <v>1000</v>
      </c>
      <c r="L56" s="16">
        <f t="shared" si="17"/>
        <v>17600.8</v>
      </c>
      <c r="M56" s="15">
        <f>VLOOKUP($A56,[1]Hoja1!$A$9:$AM$276,33,0)</f>
        <v>4886.7</v>
      </c>
      <c r="N56" s="16">
        <f t="shared" si="18"/>
        <v>12714.099999999999</v>
      </c>
    </row>
    <row r="57" spans="1:14" s="11" customFormat="1" ht="10.5" customHeight="1" x14ac:dyDescent="0.25">
      <c r="A57" s="26" t="s">
        <v>53</v>
      </c>
      <c r="B57" s="13" t="s">
        <v>54</v>
      </c>
      <c r="C57" s="14" t="s">
        <v>55</v>
      </c>
      <c r="D57" s="14" t="s">
        <v>17</v>
      </c>
      <c r="E57" s="15">
        <f t="shared" si="16"/>
        <v>165.95333333333335</v>
      </c>
      <c r="F57" s="15">
        <f>VLOOKUP($A57,[1]Hoja1!$A$9:$AM$276,3,0)</f>
        <v>4978.6000000000004</v>
      </c>
      <c r="G57" s="15">
        <f>VLOOKUP($A57,[1]Hoja1!$A$9:$AM$276,8,0)</f>
        <v>0</v>
      </c>
      <c r="H57" s="15">
        <f>VLOOKUP($A57,[1]Hoja1!$A$9:$AM$276,5,0)+VLOOKUP($A57,[1]Hoja1!$A$9:$AM$276,7,0)</f>
        <v>0</v>
      </c>
      <c r="I57" s="15">
        <f>VLOOKUP($A57,[1]Hoja1!$A$9:$AM$276,4,0)+VLOOKUP($A57,[1]Hoja1!$A$9:$AM$276,6,0)</f>
        <v>2489.3000000000002</v>
      </c>
      <c r="J57" s="15">
        <f>VLOOKUP($A57,[1]Hoja1!$A$9:$AM$276,10,0)</f>
        <v>0</v>
      </c>
      <c r="K57" s="15">
        <f>VLOOKUP($A57,[1]Hoja1!$A$9:$AM$276,9,0)</f>
        <v>1000</v>
      </c>
      <c r="L57" s="16">
        <f t="shared" si="17"/>
        <v>7467.9000000000005</v>
      </c>
      <c r="M57" s="15">
        <f>VLOOKUP($A57,[1]Hoja1!$A$9:$AM$276,33,0)</f>
        <v>0</v>
      </c>
      <c r="N57" s="16">
        <f t="shared" si="18"/>
        <v>7467.9000000000005</v>
      </c>
    </row>
    <row r="58" spans="1:14" s="11" customFormat="1" ht="10.5" customHeight="1" x14ac:dyDescent="0.25">
      <c r="A58" s="26" t="s">
        <v>117</v>
      </c>
      <c r="B58" s="13" t="s">
        <v>57</v>
      </c>
      <c r="C58" s="14" t="s">
        <v>212</v>
      </c>
      <c r="D58" s="14" t="s">
        <v>17</v>
      </c>
      <c r="E58" s="15">
        <f t="shared" si="16"/>
        <v>516.6156666666667</v>
      </c>
      <c r="F58" s="15">
        <f>VLOOKUP($A58,[1]Hoja1!$A$9:$AM$276,3,0)</f>
        <v>15498.47</v>
      </c>
      <c r="G58" s="15">
        <f>VLOOKUP($A58,[1]Hoja1!$A$9:$AM$276,8,0)</f>
        <v>0</v>
      </c>
      <c r="H58" s="15">
        <f>VLOOKUP($A58,[1]Hoja1!$A$9:$AM$276,5,0)+VLOOKUP($A58,[1]Hoja1!$A$9:$AM$276,7,0)</f>
        <v>0</v>
      </c>
      <c r="I58" s="15">
        <f>VLOOKUP($A58,[1]Hoja1!$A$9:$AM$276,4,0)+VLOOKUP($A58,[1]Hoja1!$A$9:$AM$276,6,0)</f>
        <v>534.42999999999995</v>
      </c>
      <c r="J58" s="15">
        <f>VLOOKUP($A58,[1]Hoja1!$A$9:$AM$276,10,0)</f>
        <v>6000</v>
      </c>
      <c r="K58" s="15">
        <f>VLOOKUP($A58,[1]Hoja1!$A$9:$AM$276,9,0)</f>
        <v>1000</v>
      </c>
      <c r="L58" s="16">
        <f t="shared" si="17"/>
        <v>22032.9</v>
      </c>
      <c r="M58" s="15">
        <f>VLOOKUP($A58,[1]Hoja1!$A$9:$AM$276,33,0)</f>
        <v>6632.74</v>
      </c>
      <c r="N58" s="16">
        <f t="shared" si="18"/>
        <v>15400.160000000002</v>
      </c>
    </row>
    <row r="59" spans="1:14" s="11" customFormat="1" ht="10.5" customHeight="1" x14ac:dyDescent="0.25">
      <c r="A59" s="26" t="s">
        <v>118</v>
      </c>
      <c r="B59" s="13" t="s">
        <v>59</v>
      </c>
      <c r="C59" s="14" t="s">
        <v>56</v>
      </c>
      <c r="D59" s="14" t="s">
        <v>17</v>
      </c>
      <c r="E59" s="15">
        <f t="shared" si="16"/>
        <v>431.64566666666667</v>
      </c>
      <c r="F59" s="15">
        <f>VLOOKUP($A59,[1]Hoja1!$A$9:$AM$276,3,0)</f>
        <v>12949.37</v>
      </c>
      <c r="G59" s="15">
        <f>VLOOKUP($A59,[1]Hoja1!$A$9:$AM$276,8,0)</f>
        <v>0</v>
      </c>
      <c r="H59" s="15">
        <f>VLOOKUP($A59,[1]Hoja1!$A$9:$AM$276,5,0)+VLOOKUP($A59,[1]Hoja1!$A$9:$AM$276,7,0)</f>
        <v>0</v>
      </c>
      <c r="I59" s="15">
        <f>VLOOKUP($A59,[1]Hoja1!$A$9:$AM$276,4,0)+VLOOKUP($A59,[1]Hoja1!$A$9:$AM$276,6,0)</f>
        <v>446.53</v>
      </c>
      <c r="J59" s="15">
        <f>VLOOKUP($A59,[1]Hoja1!$A$9:$AM$276,10,0)</f>
        <v>5600</v>
      </c>
      <c r="K59" s="15">
        <f>VLOOKUP($A59,[1]Hoja1!$A$9:$AM$276,9,0)</f>
        <v>1000</v>
      </c>
      <c r="L59" s="16">
        <f t="shared" si="17"/>
        <v>18995.900000000001</v>
      </c>
      <c r="M59" s="15">
        <f>VLOOKUP($A59,[1]Hoja1!$A$9:$AM$276,33,0)</f>
        <v>2959.32</v>
      </c>
      <c r="N59" s="16">
        <f t="shared" si="18"/>
        <v>16036.580000000002</v>
      </c>
    </row>
    <row r="60" spans="1:14" s="11" customFormat="1" ht="10.5" customHeight="1" x14ac:dyDescent="0.25">
      <c r="A60" s="26" t="s">
        <v>110</v>
      </c>
      <c r="B60" s="13" t="s">
        <v>60</v>
      </c>
      <c r="C60" s="14" t="s">
        <v>61</v>
      </c>
      <c r="D60" s="14" t="s">
        <v>122</v>
      </c>
      <c r="E60" s="15">
        <f t="shared" si="16"/>
        <v>207.5</v>
      </c>
      <c r="F60" s="15">
        <f>VLOOKUP($A60,[1]Hoja1!$A$9:$AM$276,3,0)</f>
        <v>6225</v>
      </c>
      <c r="G60" s="15">
        <f>VLOOKUP($A60,[1]Hoja1!$A$9:$AM$276,8,0)</f>
        <v>0</v>
      </c>
      <c r="H60" s="15">
        <f>VLOOKUP($A60,[1]Hoja1!$A$9:$AM$276,5,0)+VLOOKUP($A60,[1]Hoja1!$A$9:$AM$276,7,0)</f>
        <v>0</v>
      </c>
      <c r="I60" s="15">
        <f>VLOOKUP($A60,[1]Hoja1!$A$9:$AM$276,4,0)+VLOOKUP($A60,[1]Hoja1!$A$9:$AM$276,6,0)</f>
        <v>0</v>
      </c>
      <c r="J60" s="15">
        <f>VLOOKUP($A60,[1]Hoja1!$A$9:$AM$276,10,0)</f>
        <v>1006.32</v>
      </c>
      <c r="K60" s="15">
        <f>VLOOKUP($A60,[1]Hoja1!$A$9:$AM$276,9,0)</f>
        <v>1000</v>
      </c>
      <c r="L60" s="16">
        <f t="shared" si="17"/>
        <v>7231.32</v>
      </c>
      <c r="M60" s="15">
        <f>VLOOKUP($A60,[1]Hoja1!$A$9:$AM$276,33,0)</f>
        <v>499.37</v>
      </c>
      <c r="N60" s="16">
        <f t="shared" si="18"/>
        <v>6731.95</v>
      </c>
    </row>
    <row r="61" spans="1:14" s="11" customFormat="1" ht="10.5" customHeight="1" x14ac:dyDescent="0.25">
      <c r="A61" s="26" t="s">
        <v>111</v>
      </c>
      <c r="B61" s="13" t="s">
        <v>62</v>
      </c>
      <c r="C61" s="14" t="s">
        <v>61</v>
      </c>
      <c r="D61" s="14" t="s">
        <v>122</v>
      </c>
      <c r="E61" s="15">
        <f t="shared" si="16"/>
        <v>415.66666666666669</v>
      </c>
      <c r="F61" s="15">
        <f>VLOOKUP($A61,[1]Hoja1!$A$9:$AM$276,3,0)</f>
        <v>12470</v>
      </c>
      <c r="G61" s="15">
        <f>VLOOKUP($A61,[1]Hoja1!$A$9:$AM$276,8,0)</f>
        <v>0</v>
      </c>
      <c r="H61" s="15">
        <f>VLOOKUP($A61,[1]Hoja1!$A$9:$AM$276,5,0)+VLOOKUP($A61,[1]Hoja1!$A$9:$AM$276,7,0)</f>
        <v>0</v>
      </c>
      <c r="I61" s="15">
        <f>VLOOKUP($A61,[1]Hoja1!$A$9:$AM$276,4,0)+VLOOKUP($A61,[1]Hoja1!$A$9:$AM$276,6,0)</f>
        <v>430</v>
      </c>
      <c r="J61" s="15">
        <f>VLOOKUP($A61,[1]Hoja1!$A$9:$AM$276,10,0)</f>
        <v>0</v>
      </c>
      <c r="K61" s="15">
        <f>VLOOKUP($A61,[1]Hoja1!$A$9:$AM$276,9,0)</f>
        <v>1000</v>
      </c>
      <c r="L61" s="16">
        <f t="shared" si="17"/>
        <v>12900</v>
      </c>
      <c r="M61" s="15">
        <f>VLOOKUP($A61,[1]Hoja1!$A$9:$AM$276,33,0)</f>
        <v>1567.96</v>
      </c>
      <c r="N61" s="16">
        <f t="shared" si="18"/>
        <v>11332.04</v>
      </c>
    </row>
    <row r="62" spans="1:14" s="11" customFormat="1" ht="10.5" customHeight="1" x14ac:dyDescent="0.25">
      <c r="A62" s="26" t="s">
        <v>96</v>
      </c>
      <c r="B62" s="13" t="s">
        <v>98</v>
      </c>
      <c r="C62" s="14" t="s">
        <v>99</v>
      </c>
      <c r="D62" s="14" t="s">
        <v>122</v>
      </c>
      <c r="E62" s="15">
        <f t="shared" si="16"/>
        <v>561.61399999999992</v>
      </c>
      <c r="F62" s="15">
        <f>VLOOKUP($A62,[1]Hoja1!$A$9:$AM$276,3,0)</f>
        <v>16848.419999999998</v>
      </c>
      <c r="G62" s="15">
        <f>VLOOKUP($A62,[1]Hoja1!$A$9:$AM$276,8,0)</f>
        <v>0</v>
      </c>
      <c r="H62" s="15">
        <f>VLOOKUP($A62,[1]Hoja1!$A$9:$AM$276,5,0)+VLOOKUP($A62,[1]Hoja1!$A$9:$AM$276,7,0)</f>
        <v>0</v>
      </c>
      <c r="I62" s="15">
        <f>VLOOKUP($A62,[1]Hoja1!$A$9:$AM$276,4,0)+VLOOKUP($A62,[1]Hoja1!$A$9:$AM$276,6,0)</f>
        <v>580.98</v>
      </c>
      <c r="J62" s="15">
        <f>VLOOKUP($A62,[1]Hoja1!$A$9:$AM$276,10,0)</f>
        <v>4600</v>
      </c>
      <c r="K62" s="15">
        <f>VLOOKUP($A62,[1]Hoja1!$A$9:$AM$276,9,0)</f>
        <v>1000</v>
      </c>
      <c r="L62" s="16">
        <f t="shared" si="17"/>
        <v>22029.399999999998</v>
      </c>
      <c r="M62" s="15">
        <f>VLOOKUP($A62,[1]Hoja1!$A$9:$AM$276,33,0)</f>
        <v>3708.96</v>
      </c>
      <c r="N62" s="16">
        <f t="shared" si="18"/>
        <v>18320.439999999999</v>
      </c>
    </row>
    <row r="63" spans="1:14" s="11" customFormat="1" ht="10.5" customHeight="1" x14ac:dyDescent="0.25">
      <c r="A63" s="26" t="s">
        <v>184</v>
      </c>
      <c r="B63" s="13" t="s">
        <v>185</v>
      </c>
      <c r="C63" s="14" t="s">
        <v>16</v>
      </c>
      <c r="D63" s="14" t="s">
        <v>122</v>
      </c>
      <c r="E63" s="15">
        <f t="shared" ref="E63" si="19">+F63/30</f>
        <v>208.33333333333334</v>
      </c>
      <c r="F63" s="15">
        <f>VLOOKUP($A63,[1]Hoja1!$A$9:$AM$276,3,0)</f>
        <v>6250</v>
      </c>
      <c r="G63" s="15">
        <f>VLOOKUP($A63,[1]Hoja1!$A$9:$AM$276,8,0)</f>
        <v>0</v>
      </c>
      <c r="H63" s="15">
        <f>VLOOKUP($A63,[1]Hoja1!$A$9:$AM$276,5,0)+VLOOKUP($A63,[1]Hoja1!$A$9:$AM$276,7,0)</f>
        <v>0</v>
      </c>
      <c r="I63" s="15">
        <f>VLOOKUP($A63,[1]Hoja1!$A$9:$AM$276,4,0)+VLOOKUP($A63,[1]Hoja1!$A$9:$AM$276,6,0)</f>
        <v>1250</v>
      </c>
      <c r="J63" s="15">
        <f>VLOOKUP($A63,[1]Hoja1!$A$9:$AM$276,10,0)</f>
        <v>1439</v>
      </c>
      <c r="K63" s="15">
        <f>VLOOKUP($A63,[1]Hoja1!$A$9:$AM$276,9,0)</f>
        <v>1000</v>
      </c>
      <c r="L63" s="16">
        <f t="shared" si="17"/>
        <v>8939</v>
      </c>
      <c r="M63" s="15">
        <f>VLOOKUP($A63,[1]Hoja1!$A$9:$AM$276,33,0)</f>
        <v>902.88</v>
      </c>
      <c r="N63" s="16">
        <f t="shared" ref="N63" si="20">+L63-M63</f>
        <v>8036.12</v>
      </c>
    </row>
    <row r="64" spans="1:14" s="11" customFormat="1" ht="10.5" customHeight="1" x14ac:dyDescent="0.25">
      <c r="A64" s="26" t="s">
        <v>133</v>
      </c>
      <c r="B64" s="13" t="s">
        <v>197</v>
      </c>
      <c r="C64" s="14" t="s">
        <v>28</v>
      </c>
      <c r="D64" s="14" t="s">
        <v>122</v>
      </c>
      <c r="E64" s="15">
        <f t="shared" si="16"/>
        <v>459.16666666666669</v>
      </c>
      <c r="F64" s="15">
        <f>VLOOKUP($A64,[1]Hoja1!$A$9:$AM$276,3,0)</f>
        <v>13775</v>
      </c>
      <c r="G64" s="15">
        <f>VLOOKUP($A64,[1]Hoja1!$A$9:$AM$276,8,0)</f>
        <v>0</v>
      </c>
      <c r="H64" s="15">
        <f>VLOOKUP($A64,[1]Hoja1!$A$9:$AM$276,5,0)+VLOOKUP($A64,[1]Hoja1!$A$9:$AM$276,7,0)</f>
        <v>0</v>
      </c>
      <c r="I64" s="15">
        <f>VLOOKUP($A64,[1]Hoja1!$A$9:$AM$276,4,0)+VLOOKUP($A64,[1]Hoja1!$A$9:$AM$276,6,0)</f>
        <v>475</v>
      </c>
      <c r="J64" s="15">
        <f>VLOOKUP($A64,[1]Hoja1!$A$9:$AM$276,10,0)</f>
        <v>9537.56</v>
      </c>
      <c r="K64" s="15">
        <f>VLOOKUP($A64,[1]Hoja1!$A$9:$AM$276,9,0)</f>
        <v>1000</v>
      </c>
      <c r="L64" s="16">
        <f t="shared" si="17"/>
        <v>23787.559999999998</v>
      </c>
      <c r="M64" s="15">
        <f>VLOOKUP($A64,[1]Hoja1!$A$9:$AM$276,33,0)</f>
        <v>4119.4799999999996</v>
      </c>
      <c r="N64" s="16">
        <f t="shared" si="18"/>
        <v>19668.079999999998</v>
      </c>
    </row>
    <row r="65" spans="1:14" x14ac:dyDescent="0.25">
      <c r="A65" s="26" t="s">
        <v>173</v>
      </c>
      <c r="B65" s="13" t="s">
        <v>174</v>
      </c>
      <c r="C65" s="5" t="s">
        <v>56</v>
      </c>
      <c r="D65" s="14" t="s">
        <v>122</v>
      </c>
      <c r="E65" s="15">
        <v>208</v>
      </c>
      <c r="F65" s="15">
        <f>VLOOKUP($A65,[1]Hoja1!$A$9:$AM$276,3,0)</f>
        <v>7560</v>
      </c>
      <c r="G65" s="15">
        <f>VLOOKUP($A65,[1]Hoja1!$A$9:$AM$276,8,0)</f>
        <v>0</v>
      </c>
      <c r="H65" s="15">
        <f>VLOOKUP($A65,[1]Hoja1!$A$9:$AM$276,5,0)+VLOOKUP($A65,[1]Hoja1!$A$9:$AM$276,7,0)</f>
        <v>0</v>
      </c>
      <c r="I65" s="15">
        <f>VLOOKUP($A65,[1]Hoja1!$A$9:$AM$276,4,0)+VLOOKUP($A65,[1]Hoja1!$A$9:$AM$276,6,0)</f>
        <v>840</v>
      </c>
      <c r="J65" s="15">
        <f>VLOOKUP($A65,[1]Hoja1!$A$9:$AM$276,10,0)</f>
        <v>2600</v>
      </c>
      <c r="K65" s="15">
        <f>VLOOKUP($A65,[1]Hoja1!$A$9:$AM$276,9,0)</f>
        <v>1000</v>
      </c>
      <c r="L65" s="16">
        <f t="shared" si="17"/>
        <v>11000</v>
      </c>
      <c r="M65" s="15">
        <f>VLOOKUP($A65,[1]Hoja1!$A$9:$AM$276,33,0)</f>
        <v>1189.1600000000001</v>
      </c>
      <c r="N65" s="16">
        <f>+L65-M65</f>
        <v>9810.84</v>
      </c>
    </row>
    <row r="66" spans="1:14" s="11" customFormat="1" ht="10.5" customHeight="1" x14ac:dyDescent="0.25">
      <c r="A66" s="26"/>
      <c r="B66" s="13"/>
      <c r="C66" s="14"/>
      <c r="D66" s="14"/>
      <c r="E66" s="15"/>
      <c r="F66" s="15"/>
      <c r="G66" s="14"/>
      <c r="H66" s="14"/>
      <c r="I66" s="14"/>
      <c r="J66" s="14"/>
      <c r="K66" s="14"/>
      <c r="L66" s="16"/>
      <c r="M66" s="16"/>
      <c r="N66" s="16"/>
    </row>
    <row r="67" spans="1:14" s="11" customFormat="1" ht="17.25" customHeight="1" x14ac:dyDescent="0.25">
      <c r="A67" s="6" t="s">
        <v>63</v>
      </c>
      <c r="B67" s="7"/>
      <c r="C67" s="8"/>
      <c r="D67" s="8"/>
      <c r="E67" s="9"/>
      <c r="F67" s="9"/>
      <c r="G67" s="8"/>
      <c r="H67" s="8"/>
      <c r="I67" s="8"/>
      <c r="J67" s="8"/>
      <c r="K67" s="8"/>
      <c r="L67" s="10"/>
      <c r="M67" s="10"/>
      <c r="N67" s="10"/>
    </row>
    <row r="68" spans="1:14" s="11" customFormat="1" ht="10.5" customHeight="1" x14ac:dyDescent="0.25">
      <c r="A68" s="26" t="s">
        <v>112</v>
      </c>
      <c r="B68" s="13" t="s">
        <v>201</v>
      </c>
      <c r="C68" s="14" t="s">
        <v>64</v>
      </c>
      <c r="D68" s="14" t="s">
        <v>122</v>
      </c>
      <c r="E68" s="15">
        <f t="shared" ref="E68:E72" si="21">+F68/30</f>
        <v>165.95333333333335</v>
      </c>
      <c r="F68" s="15">
        <f>VLOOKUP($A68,[1]Hoja1!$A$9:$AM$276,3,0)</f>
        <v>4978.6000000000004</v>
      </c>
      <c r="G68" s="15">
        <f>VLOOKUP($A68,[1]Hoja1!$A$9:$AM$276,8,0)</f>
        <v>0</v>
      </c>
      <c r="H68" s="15">
        <f>VLOOKUP($A68,[1]Hoja1!$A$9:$AM$276,5,0)+VLOOKUP($A68,[1]Hoja1!$A$9:$AM$276,7,0)</f>
        <v>0</v>
      </c>
      <c r="I68" s="15">
        <f>VLOOKUP($A68,[1]Hoja1!$A$9:$AM$276,4,0)+VLOOKUP($A68,[1]Hoja1!$A$9:$AM$276,6,0)</f>
        <v>2489.3000000000002</v>
      </c>
      <c r="J68" s="15">
        <f>VLOOKUP($A68,[1]Hoja1!$A$9:$AM$276,10,0)</f>
        <v>0</v>
      </c>
      <c r="K68" s="15">
        <f>VLOOKUP($A68,[1]Hoja1!$A$9:$AM$276,9,0)</f>
        <v>1000</v>
      </c>
      <c r="L68" s="16">
        <f t="shared" ref="L68:L72" si="22">SUM(F68:J68)</f>
        <v>7467.9000000000005</v>
      </c>
      <c r="M68" s="15">
        <f>VLOOKUP($A68,[1]Hoja1!$A$9:$AM$276,33,0)</f>
        <v>0</v>
      </c>
      <c r="N68" s="16">
        <f t="shared" ref="N68:N71" si="23">+L68-M68</f>
        <v>7467.9000000000005</v>
      </c>
    </row>
    <row r="69" spans="1:14" s="11" customFormat="1" ht="10.5" customHeight="1" x14ac:dyDescent="0.25">
      <c r="A69" s="26" t="s">
        <v>109</v>
      </c>
      <c r="B69" s="13" t="s">
        <v>200</v>
      </c>
      <c r="C69" s="14" t="s">
        <v>64</v>
      </c>
      <c r="D69" s="14" t="s">
        <v>122</v>
      </c>
      <c r="E69" s="15">
        <f t="shared" si="21"/>
        <v>165.95333333333335</v>
      </c>
      <c r="F69" s="15">
        <f>VLOOKUP($A69,[1]Hoja1!$A$9:$AM$276,3,0)</f>
        <v>4978.6000000000004</v>
      </c>
      <c r="G69" s="15">
        <f>VLOOKUP($A69,[1]Hoja1!$A$9:$AM$276,8,0)</f>
        <v>0</v>
      </c>
      <c r="H69" s="15">
        <f>VLOOKUP($A69,[1]Hoja1!$A$9:$AM$276,5,0)+VLOOKUP($A69,[1]Hoja1!$A$9:$AM$276,7,0)</f>
        <v>0</v>
      </c>
      <c r="I69" s="15">
        <f>VLOOKUP($A69,[1]Hoja1!$A$9:$AM$276,4,0)+VLOOKUP($A69,[1]Hoja1!$A$9:$AM$276,6,0)</f>
        <v>2489.3000000000002</v>
      </c>
      <c r="J69" s="15">
        <f>VLOOKUP($A69,[1]Hoja1!$A$9:$AM$276,10,0)</f>
        <v>0</v>
      </c>
      <c r="K69" s="15">
        <f>VLOOKUP($A69,[1]Hoja1!$A$9:$AM$276,9,0)</f>
        <v>1000</v>
      </c>
      <c r="L69" s="16">
        <f t="shared" si="22"/>
        <v>7467.9000000000005</v>
      </c>
      <c r="M69" s="15">
        <f>VLOOKUP($A69,[1]Hoja1!$A$9:$AM$276,33,0)</f>
        <v>0</v>
      </c>
      <c r="N69" s="16">
        <f t="shared" si="23"/>
        <v>7467.9000000000005</v>
      </c>
    </row>
    <row r="70" spans="1:14" s="11" customFormat="1" ht="10.5" customHeight="1" x14ac:dyDescent="0.25">
      <c r="A70" s="26" t="s">
        <v>188</v>
      </c>
      <c r="B70" s="13" t="s">
        <v>189</v>
      </c>
      <c r="C70" s="14" t="s">
        <v>64</v>
      </c>
      <c r="D70" s="14" t="s">
        <v>122</v>
      </c>
      <c r="E70" s="15">
        <v>208</v>
      </c>
      <c r="F70" s="15">
        <f>VLOOKUP($A70,[1]Hoja1!$A$9:$AM$276,3,0)</f>
        <v>4978.6000000000004</v>
      </c>
      <c r="G70" s="15">
        <f>VLOOKUP($A70,[1]Hoja1!$A$9:$AM$276,8,0)</f>
        <v>0</v>
      </c>
      <c r="H70" s="15">
        <f>VLOOKUP($A70,[1]Hoja1!$A$9:$AM$276,5,0)+VLOOKUP($A70,[1]Hoja1!$A$9:$AM$276,7,0)</f>
        <v>0</v>
      </c>
      <c r="I70" s="15">
        <f>VLOOKUP($A70,[1]Hoja1!$A$9:$AM$276,4,0)+VLOOKUP($A70,[1]Hoja1!$A$9:$AM$276,6,0)</f>
        <v>2489.3000000000002</v>
      </c>
      <c r="J70" s="15">
        <f>VLOOKUP($A70,[1]Hoja1!$A$9:$AM$276,10,0)</f>
        <v>0</v>
      </c>
      <c r="K70" s="15">
        <f>VLOOKUP($A70,[1]Hoja1!$A$9:$AM$276,9,0)</f>
        <v>1000</v>
      </c>
      <c r="L70" s="16">
        <f t="shared" si="22"/>
        <v>7467.9000000000005</v>
      </c>
      <c r="M70" s="15">
        <f>VLOOKUP($A70,[1]Hoja1!$A$9:$AM$276,33,0)</f>
        <v>0</v>
      </c>
      <c r="N70" s="16">
        <f t="shared" ref="N70" si="24">+L70-M70</f>
        <v>7467.9000000000005</v>
      </c>
    </row>
    <row r="71" spans="1:14" s="11" customFormat="1" ht="10.5" customHeight="1" x14ac:dyDescent="0.25">
      <c r="A71" s="26" t="s">
        <v>95</v>
      </c>
      <c r="B71" s="13" t="s">
        <v>198</v>
      </c>
      <c r="C71" s="14" t="s">
        <v>64</v>
      </c>
      <c r="D71" s="14" t="s">
        <v>122</v>
      </c>
      <c r="E71" s="15">
        <f t="shared" si="21"/>
        <v>165.95333333333335</v>
      </c>
      <c r="F71" s="15">
        <f>VLOOKUP($A71,[1]Hoja1!$A$9:$AM$276,3,0)</f>
        <v>4978.6000000000004</v>
      </c>
      <c r="G71" s="15">
        <f>VLOOKUP($A71,[1]Hoja1!$A$9:$AM$276,8,0)</f>
        <v>0</v>
      </c>
      <c r="H71" s="15">
        <f>VLOOKUP($A71,[1]Hoja1!$A$9:$AM$276,5,0)+VLOOKUP($A71,[1]Hoja1!$A$9:$AM$276,7,0)</f>
        <v>0</v>
      </c>
      <c r="I71" s="15">
        <f>VLOOKUP($A71,[1]Hoja1!$A$9:$AM$276,4,0)+VLOOKUP($A71,[1]Hoja1!$A$9:$AM$276,6,0)</f>
        <v>2489.3000000000002</v>
      </c>
      <c r="J71" s="15">
        <f>VLOOKUP($A71,[1]Hoja1!$A$9:$AM$276,10,0)</f>
        <v>0</v>
      </c>
      <c r="K71" s="15">
        <f>VLOOKUP($A71,[1]Hoja1!$A$9:$AM$276,9,0)</f>
        <v>1000</v>
      </c>
      <c r="L71" s="16">
        <f t="shared" si="22"/>
        <v>7467.9000000000005</v>
      </c>
      <c r="M71" s="15">
        <f>VLOOKUP($A71,[1]Hoja1!$A$9:$AM$276,33,0)</f>
        <v>0</v>
      </c>
      <c r="N71" s="16">
        <f t="shared" si="23"/>
        <v>7467.9000000000005</v>
      </c>
    </row>
    <row r="72" spans="1:14" s="11" customFormat="1" ht="10.5" customHeight="1" x14ac:dyDescent="0.25">
      <c r="A72" s="26" t="s">
        <v>119</v>
      </c>
      <c r="B72" s="13" t="s">
        <v>199</v>
      </c>
      <c r="C72" s="14" t="s">
        <v>64</v>
      </c>
      <c r="D72" s="14" t="s">
        <v>122</v>
      </c>
      <c r="E72" s="15">
        <f t="shared" si="21"/>
        <v>200</v>
      </c>
      <c r="F72" s="15">
        <f>VLOOKUP($A72,[1]Hoja1!$A$9:$AM$276,3,0)</f>
        <v>6000</v>
      </c>
      <c r="G72" s="15">
        <f>VLOOKUP($A72,[1]Hoja1!$A$9:$AM$276,8,0)</f>
        <v>0</v>
      </c>
      <c r="H72" s="15">
        <f>VLOOKUP($A72,[1]Hoja1!$A$9:$AM$276,5,0)+VLOOKUP($A72,[1]Hoja1!$A$9:$AM$276,7,0)</f>
        <v>0</v>
      </c>
      <c r="I72" s="15">
        <f>VLOOKUP($A72,[1]Hoja1!$A$9:$AM$276,4,0)+VLOOKUP($A72,[1]Hoja1!$A$9:$AM$276,6,0)</f>
        <v>3000</v>
      </c>
      <c r="J72" s="15">
        <f>VLOOKUP($A72,[1]Hoja1!$A$9:$AM$276,10,0)</f>
        <v>4200</v>
      </c>
      <c r="K72" s="15">
        <f>VLOOKUP($A72,[1]Hoja1!$A$9:$AM$276,9,0)</f>
        <v>1000</v>
      </c>
      <c r="L72" s="16">
        <f t="shared" si="22"/>
        <v>13200</v>
      </c>
      <c r="M72" s="15">
        <f>VLOOKUP($A72,[1]Hoja1!$A$9:$AM$276,33,0)</f>
        <v>1613.14</v>
      </c>
      <c r="N72" s="16">
        <f>+L72-M72</f>
        <v>11586.86</v>
      </c>
    </row>
    <row r="73" spans="1:14" s="11" customFormat="1" ht="10.5" customHeight="1" x14ac:dyDescent="0.25">
      <c r="A73" s="26"/>
      <c r="B73" s="13"/>
      <c r="C73" s="14"/>
      <c r="D73" s="14"/>
      <c r="E73" s="15"/>
      <c r="F73" s="15"/>
      <c r="G73" s="14"/>
      <c r="H73" s="14"/>
      <c r="I73" s="14"/>
      <c r="J73" s="14"/>
      <c r="K73" s="14"/>
      <c r="L73" s="16"/>
      <c r="M73" s="16"/>
      <c r="N73" s="16"/>
    </row>
    <row r="74" spans="1:14" s="11" customFormat="1" ht="17.25" customHeight="1" x14ac:dyDescent="0.25">
      <c r="A74" s="6" t="s">
        <v>65</v>
      </c>
      <c r="B74" s="7"/>
      <c r="C74" s="8"/>
      <c r="D74" s="8"/>
      <c r="E74" s="9"/>
      <c r="F74" s="9"/>
      <c r="G74" s="8"/>
      <c r="H74" s="8"/>
      <c r="I74" s="8"/>
      <c r="J74" s="8"/>
      <c r="K74" s="8"/>
      <c r="L74" s="10"/>
      <c r="M74" s="10"/>
      <c r="N74" s="10"/>
    </row>
    <row r="75" spans="1:14" s="11" customFormat="1" ht="10.5" customHeight="1" x14ac:dyDescent="0.25">
      <c r="A75" s="26" t="s">
        <v>113</v>
      </c>
      <c r="B75" s="13" t="s">
        <v>66</v>
      </c>
      <c r="C75" s="14" t="s">
        <v>216</v>
      </c>
      <c r="D75" s="14" t="s">
        <v>122</v>
      </c>
      <c r="E75" s="15">
        <f t="shared" ref="E75" si="25">+F75/30</f>
        <v>386.65699999999998</v>
      </c>
      <c r="F75" s="15">
        <f>VLOOKUP($A75,[1]Hoja1!$A$9:$AM$276,3,0)</f>
        <v>11599.71</v>
      </c>
      <c r="G75" s="15">
        <f>VLOOKUP($A75,[1]Hoja1!$A$9:$AM$276,8,0)</f>
        <v>0</v>
      </c>
      <c r="H75" s="15">
        <f>VLOOKUP($A75,[1]Hoja1!$A$9:$AM$276,5,0)+VLOOKUP($A75,[1]Hoja1!$A$9:$AM$276,7,0)</f>
        <v>0</v>
      </c>
      <c r="I75" s="15">
        <f>VLOOKUP($A75,[1]Hoja1!$A$9:$AM$276,4,0)+VLOOKUP($A75,[1]Hoja1!$A$9:$AM$276,6,0)</f>
        <v>399.99</v>
      </c>
      <c r="J75" s="15">
        <f>VLOOKUP($A75,[1]Hoja1!$A$9:$AM$276,10,0)</f>
        <v>5534.8</v>
      </c>
      <c r="K75" s="15">
        <f>VLOOKUP($A75,[1]Hoja1!$A$9:$AM$276,9,0)</f>
        <v>1000</v>
      </c>
      <c r="L75" s="16">
        <f>SUM(F75:J75)</f>
        <v>17534.5</v>
      </c>
      <c r="M75" s="15">
        <f>VLOOKUP($A75,[1]Hoja1!$A$9:$AM$276,33,0)</f>
        <v>2535.98</v>
      </c>
      <c r="N75" s="16">
        <f t="shared" ref="N75" si="26">+L75-M75</f>
        <v>14998.52</v>
      </c>
    </row>
    <row r="76" spans="1:14" s="11" customFormat="1" ht="10.5" customHeight="1" x14ac:dyDescent="0.25">
      <c r="A76" s="26"/>
      <c r="B76" s="13"/>
      <c r="C76" s="14"/>
      <c r="D76" s="14"/>
      <c r="E76" s="15"/>
      <c r="F76" s="15"/>
      <c r="G76" s="14"/>
      <c r="H76" s="14"/>
      <c r="I76" s="14"/>
      <c r="J76" s="14"/>
      <c r="K76" s="14"/>
      <c r="L76" s="16"/>
      <c r="M76" s="16"/>
      <c r="N76" s="16"/>
    </row>
    <row r="77" spans="1:14" s="11" customFormat="1" ht="10.5" customHeight="1" x14ac:dyDescent="0.25">
      <c r="A77" s="26"/>
      <c r="B77" s="13"/>
      <c r="C77" s="14"/>
      <c r="D77" s="14"/>
      <c r="E77" s="15"/>
      <c r="F77" s="15"/>
      <c r="G77" s="14"/>
      <c r="H77" s="14"/>
      <c r="I77" s="14"/>
      <c r="J77" s="14"/>
      <c r="K77" s="14"/>
      <c r="L77" s="16"/>
      <c r="M77" s="16"/>
      <c r="N77" s="16"/>
    </row>
    <row r="78" spans="1:14" s="11" customFormat="1" ht="17.25" customHeight="1" x14ac:dyDescent="0.25">
      <c r="A78" s="6" t="s">
        <v>67</v>
      </c>
      <c r="B78" s="7"/>
      <c r="C78" s="8"/>
      <c r="D78" s="8"/>
      <c r="E78" s="9"/>
      <c r="F78" s="9"/>
      <c r="G78" s="8"/>
      <c r="H78" s="8"/>
      <c r="I78" s="8"/>
      <c r="J78" s="8"/>
      <c r="K78" s="8"/>
      <c r="L78" s="10"/>
      <c r="M78" s="10"/>
      <c r="N78" s="10"/>
    </row>
    <row r="79" spans="1:14" s="11" customFormat="1" ht="10.5" customHeight="1" x14ac:dyDescent="0.25">
      <c r="A79" s="26" t="s">
        <v>68</v>
      </c>
      <c r="B79" s="13" t="s">
        <v>69</v>
      </c>
      <c r="C79" s="14" t="s">
        <v>223</v>
      </c>
      <c r="D79" s="14" t="s">
        <v>17</v>
      </c>
      <c r="E79" s="15">
        <f>+F79/30</f>
        <v>278.26333333333332</v>
      </c>
      <c r="F79" s="15">
        <f>VLOOKUP($A79,[1]Hoja1!$A$9:$AM$276,3,0)</f>
        <v>8347.9</v>
      </c>
      <c r="G79" s="15">
        <f>VLOOKUP($A79,[1]Hoja1!$A$9:$AM$276,8,0)</f>
        <v>0</v>
      </c>
      <c r="H79" s="15">
        <f>VLOOKUP($A79,[1]Hoja1!$A$9:$AM$276,5,0)+VLOOKUP($A79,[1]Hoja1!$A$9:$AM$276,7,0)</f>
        <v>0</v>
      </c>
      <c r="I79" s="15">
        <f>VLOOKUP($A79,[1]Hoja1!$A$9:$AM$276,4,0)+VLOOKUP($A79,[1]Hoja1!$A$9:$AM$276,6,0)</f>
        <v>330.61</v>
      </c>
      <c r="J79" s="15">
        <f>VLOOKUP($A79,[1]Hoja1!$A$9:$AM$276,10,0)</f>
        <v>950</v>
      </c>
      <c r="K79" s="15">
        <f>VLOOKUP($A79,[1]Hoja1!$A$9:$AM$276,9,0)</f>
        <v>1000</v>
      </c>
      <c r="L79" s="16">
        <f>SUM(F79:J79)</f>
        <v>9628.51</v>
      </c>
      <c r="M79" s="15">
        <f>VLOOKUP($A79,[1]Hoja1!$A$9:$AM$276,33,0)</f>
        <v>990.69</v>
      </c>
      <c r="N79" s="16">
        <f>+L79-M79</f>
        <v>8637.82</v>
      </c>
    </row>
    <row r="80" spans="1:14" s="11" customFormat="1" ht="10.5" customHeight="1" x14ac:dyDescent="0.25">
      <c r="A80" s="26"/>
      <c r="B80" s="13"/>
      <c r="C80" s="14"/>
      <c r="D80" s="14"/>
      <c r="E80" s="15"/>
      <c r="F80" s="15"/>
      <c r="G80" s="14"/>
      <c r="H80" s="14"/>
      <c r="I80" s="14"/>
      <c r="J80" s="14"/>
      <c r="K80" s="14"/>
      <c r="L80" s="16"/>
      <c r="M80" s="16"/>
      <c r="N80" s="16"/>
    </row>
    <row r="81" spans="1:14" s="11" customFormat="1" ht="17.25" customHeight="1" x14ac:dyDescent="0.25">
      <c r="A81" s="6" t="s">
        <v>102</v>
      </c>
      <c r="B81" s="7"/>
      <c r="C81" s="8"/>
      <c r="D81" s="8"/>
      <c r="E81" s="9"/>
      <c r="F81" s="9"/>
      <c r="G81" s="8"/>
      <c r="H81" s="8"/>
      <c r="I81" s="8"/>
      <c r="J81" s="8"/>
      <c r="K81" s="8"/>
      <c r="L81" s="10"/>
      <c r="M81" s="10"/>
      <c r="N81" s="10"/>
    </row>
    <row r="82" spans="1:14" s="11" customFormat="1" ht="10.5" customHeight="1" x14ac:dyDescent="0.25">
      <c r="A82" s="26" t="s">
        <v>114</v>
      </c>
      <c r="B82" s="13" t="s">
        <v>103</v>
      </c>
      <c r="C82" s="14" t="s">
        <v>16</v>
      </c>
      <c r="D82" s="14" t="s">
        <v>122</v>
      </c>
      <c r="E82" s="15">
        <f t="shared" ref="E82" si="27">+F82/30</f>
        <v>166</v>
      </c>
      <c r="F82" s="15">
        <f>VLOOKUP($A82,[1]Hoja1!$A$9:$AM$276,3,0)</f>
        <v>4980</v>
      </c>
      <c r="G82" s="15">
        <f>VLOOKUP($A82,[1]Hoja1!$A$9:$AM$276,8,0)</f>
        <v>0</v>
      </c>
      <c r="H82" s="15">
        <f>VLOOKUP($A82,[1]Hoja1!$A$9:$AM$276,5,0)+VLOOKUP($A82,[1]Hoja1!$A$9:$AM$276,7,0)</f>
        <v>0</v>
      </c>
      <c r="I82" s="15">
        <f>VLOOKUP($A82,[1]Hoja1!$A$9:$AM$276,4,0)+VLOOKUP($A82,[1]Hoja1!$A$9:$AM$276,6,0)</f>
        <v>2490</v>
      </c>
      <c r="J82" s="15">
        <f>VLOOKUP($A82,[1]Hoja1!$A$9:$AM$276,10,0)</f>
        <v>900</v>
      </c>
      <c r="K82" s="15">
        <f>VLOOKUP($A82,[1]Hoja1!$A$9:$AM$276,9,0)</f>
        <v>1000</v>
      </c>
      <c r="L82" s="16">
        <f>SUM(F82:J82)</f>
        <v>8370</v>
      </c>
      <c r="M82" s="15">
        <f>VLOOKUP($A82,[1]Hoja1!$A$9:$AM$276,33,0)</f>
        <v>814.12</v>
      </c>
      <c r="N82" s="16">
        <f t="shared" ref="N82" si="28">+L82-M82</f>
        <v>7555.88</v>
      </c>
    </row>
    <row r="83" spans="1:14" s="11" customFormat="1" ht="10.5" customHeight="1" x14ac:dyDescent="0.25">
      <c r="A83" s="26"/>
      <c r="B83" s="13"/>
      <c r="C83" s="14"/>
      <c r="D83" s="14"/>
      <c r="E83" s="15"/>
      <c r="F83" s="15"/>
      <c r="G83" s="14"/>
      <c r="H83" s="14"/>
      <c r="I83" s="14"/>
      <c r="J83" s="14"/>
      <c r="K83" s="14"/>
      <c r="L83" s="16"/>
      <c r="M83" s="16"/>
      <c r="N83" s="16"/>
    </row>
    <row r="84" spans="1:14" s="11" customFormat="1" ht="17.25" customHeight="1" x14ac:dyDescent="0.25">
      <c r="A84" s="6" t="s">
        <v>70</v>
      </c>
      <c r="B84" s="7"/>
      <c r="C84" s="8"/>
      <c r="D84" s="8"/>
      <c r="E84" s="9"/>
      <c r="F84" s="9"/>
      <c r="G84" s="8"/>
      <c r="H84" s="8"/>
      <c r="I84" s="8"/>
      <c r="J84" s="8"/>
      <c r="K84" s="8"/>
      <c r="L84" s="10"/>
      <c r="M84" s="10"/>
      <c r="N84" s="10"/>
    </row>
    <row r="85" spans="1:14" s="11" customFormat="1" ht="10.5" customHeight="1" x14ac:dyDescent="0.25">
      <c r="A85" s="26" t="s">
        <v>71</v>
      </c>
      <c r="B85" s="13" t="s">
        <v>72</v>
      </c>
      <c r="C85" s="14" t="s">
        <v>73</v>
      </c>
      <c r="D85" s="14" t="s">
        <v>17</v>
      </c>
      <c r="E85" s="15">
        <f>+F85/30</f>
        <v>421.70833333333331</v>
      </c>
      <c r="F85" s="15">
        <f>VLOOKUP($A85,[1]Hoja1!$A$9:$AM$276,3,0)</f>
        <v>12651.25</v>
      </c>
      <c r="G85" s="15">
        <f>VLOOKUP($A85,[1]Hoja1!$A$9:$AM$276,8,0)</f>
        <v>0</v>
      </c>
      <c r="H85" s="15">
        <f>VLOOKUP($A85,[1]Hoja1!$A$9:$AM$276,5,0)+VLOOKUP($A85,[1]Hoja1!$A$9:$AM$276,7,0)</f>
        <v>0</v>
      </c>
      <c r="I85" s="15">
        <f>VLOOKUP($A85,[1]Hoja1!$A$9:$AM$276,4,0)+VLOOKUP($A85,[1]Hoja1!$A$9:$AM$276,6,0)</f>
        <v>436.25</v>
      </c>
      <c r="J85" s="15">
        <f>VLOOKUP($A85,[1]Hoja1!$A$9:$AM$276,10,0)</f>
        <v>0</v>
      </c>
      <c r="K85" s="15">
        <f>VLOOKUP($A85,[1]Hoja1!$A$9:$AM$276,9,0)</f>
        <v>1000</v>
      </c>
      <c r="L85" s="16">
        <f>SUM(F85:J85)</f>
        <v>13087.5</v>
      </c>
      <c r="M85" s="15">
        <f>VLOOKUP($A85,[1]Hoja1!$A$9:$AM$276,33,0)</f>
        <v>5430.18</v>
      </c>
      <c r="N85" s="16">
        <f>+L85-M85</f>
        <v>7657.32</v>
      </c>
    </row>
    <row r="86" spans="1:14" s="11" customFormat="1" ht="10.5" customHeight="1" x14ac:dyDescent="0.25">
      <c r="A86" s="26"/>
      <c r="B86" s="13"/>
      <c r="C86" s="14"/>
      <c r="D86" s="14"/>
      <c r="E86" s="15"/>
      <c r="F86" s="15"/>
      <c r="G86" s="14"/>
      <c r="H86" s="14"/>
      <c r="I86" s="14"/>
      <c r="J86" s="14"/>
      <c r="K86" s="14"/>
      <c r="L86" s="16"/>
      <c r="M86" s="16"/>
      <c r="N86" s="16"/>
    </row>
    <row r="87" spans="1:14" s="11" customFormat="1" ht="17.25" customHeight="1" x14ac:dyDescent="0.25">
      <c r="A87" s="6" t="s">
        <v>74</v>
      </c>
      <c r="B87" s="7"/>
      <c r="C87" s="8"/>
      <c r="D87" s="8"/>
      <c r="E87" s="9"/>
      <c r="F87" s="9"/>
      <c r="G87" s="8"/>
      <c r="H87" s="8"/>
      <c r="I87" s="8"/>
      <c r="J87" s="8"/>
      <c r="K87" s="8"/>
      <c r="L87" s="10"/>
      <c r="M87" s="10"/>
      <c r="N87" s="10"/>
    </row>
    <row r="88" spans="1:14" s="11" customFormat="1" ht="10.5" customHeight="1" x14ac:dyDescent="0.25">
      <c r="A88" s="26" t="s">
        <v>75</v>
      </c>
      <c r="B88" s="13" t="s">
        <v>76</v>
      </c>
      <c r="C88" s="14" t="s">
        <v>16</v>
      </c>
      <c r="D88" s="14" t="s">
        <v>17</v>
      </c>
      <c r="E88" s="15">
        <f t="shared" ref="E88:E89" si="29">+F88/30</f>
        <v>315.80033333333336</v>
      </c>
      <c r="F88" s="15">
        <f>VLOOKUP($A88,[1]Hoja1!$A$9:$AM$276,3,0)</f>
        <v>9474.01</v>
      </c>
      <c r="G88" s="15">
        <f>VLOOKUP($A88,[1]Hoja1!$A$9:$AM$276,8,0)</f>
        <v>0</v>
      </c>
      <c r="H88" s="15">
        <f>VLOOKUP($A88,[1]Hoja1!$A$9:$AM$276,5,0)+VLOOKUP($A88,[1]Hoja1!$A$9:$AM$276,7,0)</f>
        <v>0</v>
      </c>
      <c r="I88" s="15">
        <f>VLOOKUP($A88,[1]Hoja1!$A$9:$AM$276,4,0)+VLOOKUP($A88,[1]Hoja1!$A$9:$AM$276,6,0)</f>
        <v>326.69</v>
      </c>
      <c r="J88" s="15">
        <f>VLOOKUP($A88,[1]Hoja1!$A$9:$AM$276,10,0)</f>
        <v>0</v>
      </c>
      <c r="K88" s="15">
        <f>VLOOKUP($A88,[1]Hoja1!$A$9:$AM$276,9,0)</f>
        <v>1000</v>
      </c>
      <c r="L88" s="16">
        <f t="shared" ref="L88:L89" si="30">SUM(F88:J88)</f>
        <v>9800.7000000000007</v>
      </c>
      <c r="M88" s="15">
        <f>VLOOKUP($A88,[1]Hoja1!$A$9:$AM$276,33,0)</f>
        <v>1030.5</v>
      </c>
      <c r="N88" s="16">
        <f t="shared" ref="N88:N89" si="31">+L88-M88</f>
        <v>8770.2000000000007</v>
      </c>
    </row>
    <row r="89" spans="1:14" s="11" customFormat="1" ht="10.5" customHeight="1" x14ac:dyDescent="0.25">
      <c r="A89" s="26" t="s">
        <v>108</v>
      </c>
      <c r="B89" s="13" t="s">
        <v>104</v>
      </c>
      <c r="C89" s="14" t="s">
        <v>216</v>
      </c>
      <c r="D89" s="14" t="s">
        <v>17</v>
      </c>
      <c r="E89" s="15">
        <f t="shared" si="29"/>
        <v>321.89999999999998</v>
      </c>
      <c r="F89" s="15">
        <f>VLOOKUP($A89,[1]Hoja1!$A$9:$AM$276,3,0)</f>
        <v>9657</v>
      </c>
      <c r="G89" s="15">
        <f>VLOOKUP($A89,[1]Hoja1!$A$9:$AM$276,8,0)</f>
        <v>0</v>
      </c>
      <c r="H89" s="15">
        <f>VLOOKUP($A89,[1]Hoja1!$A$9:$AM$276,5,0)+VLOOKUP($A89,[1]Hoja1!$A$9:$AM$276,7,0)</f>
        <v>0</v>
      </c>
      <c r="I89" s="15">
        <f>VLOOKUP($A89,[1]Hoja1!$A$9:$AM$276,4,0)+VLOOKUP($A89,[1]Hoja1!$A$9:$AM$276,6,0)</f>
        <v>333</v>
      </c>
      <c r="J89" s="15">
        <f>VLOOKUP($A89,[1]Hoja1!$A$9:$AM$276,10,0)</f>
        <v>1120.74</v>
      </c>
      <c r="K89" s="15">
        <f>VLOOKUP($A89,[1]Hoja1!$A$9:$AM$276,9,0)</f>
        <v>1000</v>
      </c>
      <c r="L89" s="16">
        <f t="shared" si="30"/>
        <v>11110.74</v>
      </c>
      <c r="M89" s="15">
        <f>VLOOKUP($A89,[1]Hoja1!$A$9:$AM$276,33,0)</f>
        <v>1216.82</v>
      </c>
      <c r="N89" s="16">
        <f t="shared" si="31"/>
        <v>9893.92</v>
      </c>
    </row>
    <row r="90" spans="1:14" s="11" customFormat="1" ht="10.5" customHeight="1" x14ac:dyDescent="0.25">
      <c r="A90" s="26"/>
      <c r="B90" s="13"/>
      <c r="C90" s="14"/>
      <c r="D90" s="14"/>
      <c r="E90" s="15"/>
      <c r="F90" s="15"/>
      <c r="G90" s="14"/>
      <c r="H90" s="14"/>
      <c r="I90" s="14"/>
      <c r="J90" s="14"/>
      <c r="K90" s="14"/>
      <c r="L90" s="16"/>
      <c r="M90" s="16"/>
      <c r="N90" s="16"/>
    </row>
    <row r="91" spans="1:14" s="11" customFormat="1" ht="17.25" customHeight="1" x14ac:dyDescent="0.25">
      <c r="A91" s="6" t="s">
        <v>77</v>
      </c>
      <c r="B91" s="7"/>
      <c r="C91" s="8"/>
      <c r="D91" s="8"/>
      <c r="E91" s="9"/>
      <c r="F91" s="9"/>
      <c r="G91" s="8"/>
      <c r="H91" s="8"/>
      <c r="I91" s="8"/>
      <c r="J91" s="8"/>
      <c r="K91" s="8"/>
      <c r="L91" s="10"/>
      <c r="M91" s="10"/>
      <c r="N91" s="10"/>
    </row>
    <row r="92" spans="1:14" s="11" customFormat="1" ht="10.5" customHeight="1" x14ac:dyDescent="0.25">
      <c r="A92" s="26" t="s">
        <v>78</v>
      </c>
      <c r="B92" s="13" t="s">
        <v>79</v>
      </c>
      <c r="C92" s="14" t="s">
        <v>16</v>
      </c>
      <c r="D92" s="14" t="s">
        <v>17</v>
      </c>
      <c r="E92" s="15">
        <f>+F92/30</f>
        <v>295.4133333333333</v>
      </c>
      <c r="F92" s="15">
        <f>VLOOKUP($A92,[1]Hoja1!$A$9:$AM$276,3,0)</f>
        <v>8862.4</v>
      </c>
      <c r="G92" s="15">
        <f>VLOOKUP($A92,[1]Hoja1!$A$9:$AM$276,8,0)</f>
        <v>0</v>
      </c>
      <c r="H92" s="15">
        <f>VLOOKUP($A92,[1]Hoja1!$A$9:$AM$276,5,0)+VLOOKUP($A92,[1]Hoja1!$A$9:$AM$276,7,0)</f>
        <v>0</v>
      </c>
      <c r="I92" s="15">
        <f>VLOOKUP($A92,[1]Hoja1!$A$9:$AM$276,4,0)+VLOOKUP($A92,[1]Hoja1!$A$9:$AM$276,6,0)</f>
        <v>305.60000000000002</v>
      </c>
      <c r="J92" s="15">
        <f>VLOOKUP($A92,[1]Hoja1!$A$9:$AM$276,10,0)</f>
        <v>0</v>
      </c>
      <c r="K92" s="15">
        <f>VLOOKUP($A92,[1]Hoja1!$A$9:$AM$276,9,0)</f>
        <v>1000</v>
      </c>
      <c r="L92" s="16">
        <f>SUM(F92:J92)</f>
        <v>9168</v>
      </c>
      <c r="M92" s="15">
        <f>VLOOKUP($A92,[1]Hoja1!$A$9:$AM$276,33,0)</f>
        <v>941.34</v>
      </c>
      <c r="N92" s="16">
        <f>+L92-M92</f>
        <v>8226.66</v>
      </c>
    </row>
    <row r="93" spans="1:14" s="11" customFormat="1" ht="10.5" customHeight="1" x14ac:dyDescent="0.25">
      <c r="A93" s="26"/>
      <c r="B93" s="13"/>
      <c r="C93" s="14"/>
      <c r="D93" s="14"/>
      <c r="E93" s="15"/>
      <c r="F93" s="15"/>
      <c r="G93" s="14"/>
      <c r="H93" s="14"/>
      <c r="I93" s="14"/>
      <c r="J93" s="14"/>
      <c r="K93" s="14"/>
      <c r="L93" s="16"/>
      <c r="M93" s="16"/>
      <c r="N93" s="16"/>
    </row>
    <row r="94" spans="1:14" s="11" customFormat="1" ht="17.25" customHeight="1" x14ac:dyDescent="0.25">
      <c r="A94" s="6" t="s">
        <v>80</v>
      </c>
      <c r="B94" s="7"/>
      <c r="C94" s="8"/>
      <c r="D94" s="8"/>
      <c r="E94" s="9"/>
      <c r="F94" s="9"/>
      <c r="G94" s="8"/>
      <c r="H94" s="8"/>
      <c r="I94" s="8"/>
      <c r="J94" s="8"/>
      <c r="K94" s="8"/>
      <c r="L94" s="10"/>
      <c r="M94" s="10"/>
      <c r="N94" s="10"/>
    </row>
    <row r="95" spans="1:14" s="11" customFormat="1" ht="10.5" customHeight="1" x14ac:dyDescent="0.25">
      <c r="A95" s="26" t="s">
        <v>81</v>
      </c>
      <c r="B95" s="13" t="s">
        <v>82</v>
      </c>
      <c r="C95" s="14" t="s">
        <v>16</v>
      </c>
      <c r="D95" s="14" t="s">
        <v>17</v>
      </c>
      <c r="E95" s="15">
        <f>+F95/30</f>
        <v>464.29</v>
      </c>
      <c r="F95" s="15">
        <f>VLOOKUP($A95,[1]Hoja1!$A$9:$AM$276,3,0)</f>
        <v>13928.7</v>
      </c>
      <c r="G95" s="15">
        <f>VLOOKUP($A95,[1]Hoja1!$A$9:$AM$276,8,0)</f>
        <v>0</v>
      </c>
      <c r="H95" s="15">
        <f>VLOOKUP($A95,[1]Hoja1!$A$9:$AM$276,5,0)+VLOOKUP($A95,[1]Hoja1!$A$9:$AM$276,7,0)</f>
        <v>0</v>
      </c>
      <c r="I95" s="15">
        <f>VLOOKUP($A95,[1]Hoja1!$A$9:$AM$276,4,0)+VLOOKUP($A95,[1]Hoja1!$A$9:$AM$276,6,0)</f>
        <v>480.3</v>
      </c>
      <c r="J95" s="15">
        <f>VLOOKUP($A95,[1]Hoja1!$A$9:$AM$276,10,0)</f>
        <v>0</v>
      </c>
      <c r="K95" s="15">
        <f>VLOOKUP($A95,[1]Hoja1!$A$9:$AM$276,9,0)</f>
        <v>1000</v>
      </c>
      <c r="L95" s="16">
        <f>SUM(F95:J95)</f>
        <v>14409</v>
      </c>
      <c r="M95" s="15">
        <f>VLOOKUP($A95,[1]Hoja1!$A$9:$AM$276,33,0)</f>
        <v>7004.17</v>
      </c>
      <c r="N95" s="16">
        <f>+L95-M95</f>
        <v>7404.83</v>
      </c>
    </row>
    <row r="96" spans="1:14" s="11" customFormat="1" ht="10.5" customHeight="1" x14ac:dyDescent="0.25">
      <c r="A96" s="26"/>
      <c r="B96" s="13"/>
      <c r="C96" s="14"/>
      <c r="D96" s="14"/>
      <c r="E96" s="15"/>
      <c r="F96" s="15"/>
      <c r="G96" s="14"/>
      <c r="H96" s="14"/>
      <c r="I96" s="14"/>
      <c r="J96" s="14"/>
      <c r="K96" s="14"/>
      <c r="L96" s="16"/>
      <c r="M96" s="16"/>
      <c r="N96" s="16"/>
    </row>
    <row r="97" spans="1:14" s="11" customFormat="1" ht="17.25" customHeight="1" x14ac:dyDescent="0.25">
      <c r="A97" s="6" t="s">
        <v>127</v>
      </c>
      <c r="B97" s="7"/>
      <c r="C97" s="8"/>
      <c r="D97" s="8"/>
      <c r="E97" s="9"/>
      <c r="F97" s="9"/>
      <c r="G97" s="8"/>
      <c r="H97" s="8"/>
      <c r="I97" s="8"/>
      <c r="J97" s="8"/>
      <c r="K97" s="8"/>
      <c r="L97" s="10"/>
      <c r="M97" s="10"/>
      <c r="N97" s="10"/>
    </row>
    <row r="98" spans="1:14" s="11" customFormat="1" ht="10.5" customHeight="1" x14ac:dyDescent="0.25">
      <c r="A98" s="26" t="s">
        <v>84</v>
      </c>
      <c r="B98" s="13" t="s">
        <v>227</v>
      </c>
      <c r="C98" s="14" t="s">
        <v>16</v>
      </c>
      <c r="D98" s="14" t="s">
        <v>17</v>
      </c>
      <c r="E98" s="15">
        <f>+F98/30</f>
        <v>255.142</v>
      </c>
      <c r="F98" s="15">
        <f>VLOOKUP($A98,[1]Hoja1!$A$9:$AM$276,3,0)</f>
        <v>7654.26</v>
      </c>
      <c r="G98" s="15">
        <f>VLOOKUP($A98,[1]Hoja1!$A$9:$AM$276,8,0)</f>
        <v>0</v>
      </c>
      <c r="H98" s="15">
        <f>VLOOKUP($A98,[1]Hoja1!$A$9:$AM$276,5,0)+VLOOKUP($A98,[1]Hoja1!$A$9:$AM$276,7,0)</f>
        <v>0</v>
      </c>
      <c r="I98" s="15">
        <f>VLOOKUP($A98,[1]Hoja1!$A$9:$AM$276,4,0)+VLOOKUP($A98,[1]Hoja1!$A$9:$AM$276,6,0)</f>
        <v>263.94</v>
      </c>
      <c r="J98" s="15">
        <f>VLOOKUP($A98,[1]Hoja1!$A$9:$AM$276,10,0)</f>
        <v>0</v>
      </c>
      <c r="K98" s="15">
        <f>VLOOKUP($A98,[1]Hoja1!$A$9:$AM$276,9,0)</f>
        <v>1000</v>
      </c>
      <c r="L98" s="16">
        <f t="shared" ref="L98:L99" si="32">SUM(F98:J98)</f>
        <v>7918.2</v>
      </c>
      <c r="M98" s="15">
        <f>VLOOKUP($A98,[1]Hoja1!$A$9:$AM$276,33,0)</f>
        <v>766.02</v>
      </c>
      <c r="N98" s="16">
        <f t="shared" ref="N98:N99" si="33">+L98-M98</f>
        <v>7152.18</v>
      </c>
    </row>
    <row r="99" spans="1:14" s="11" customFormat="1" ht="10.5" customHeight="1" x14ac:dyDescent="0.25">
      <c r="A99" s="26" t="s">
        <v>164</v>
      </c>
      <c r="B99" s="13" t="s">
        <v>165</v>
      </c>
      <c r="C99" s="14" t="s">
        <v>73</v>
      </c>
      <c r="D99" s="14" t="s">
        <v>17</v>
      </c>
      <c r="E99" s="15">
        <v>352.5</v>
      </c>
      <c r="F99" s="15">
        <f>VLOOKUP($A99,[1]Hoja1!$A$9:$AM$276,3,0)</f>
        <v>7755</v>
      </c>
      <c r="G99" s="15">
        <f>VLOOKUP($A99,[1]Hoja1!$A$9:$AM$276,8,0)</f>
        <v>0</v>
      </c>
      <c r="H99" s="15">
        <f>VLOOKUP($A99,[1]Hoja1!$A$9:$AM$276,5,0)+VLOOKUP($A99,[1]Hoja1!$A$9:$AM$276,7,0)</f>
        <v>0</v>
      </c>
      <c r="I99" s="15">
        <f>VLOOKUP($A99,[1]Hoja1!$A$9:$AM$276,4,0)+VLOOKUP($A99,[1]Hoja1!$A$9:$AM$276,6,0)</f>
        <v>2820</v>
      </c>
      <c r="J99" s="15">
        <f>VLOOKUP($A99,[1]Hoja1!$A$9:$AM$276,10,0)</f>
        <v>7038.44</v>
      </c>
      <c r="K99" s="15">
        <f>VLOOKUP($A99,[1]Hoja1!$A$9:$AM$276,9,0)</f>
        <v>1000</v>
      </c>
      <c r="L99" s="16">
        <f t="shared" si="32"/>
        <v>17613.439999999999</v>
      </c>
      <c r="M99" s="15">
        <f>VLOOKUP($A99,[1]Hoja1!$A$9:$AM$276,33,0)</f>
        <v>2613.44</v>
      </c>
      <c r="N99" s="16">
        <f t="shared" si="33"/>
        <v>14999.999999999998</v>
      </c>
    </row>
    <row r="100" spans="1:14" s="11" customFormat="1" ht="10.5" customHeight="1" x14ac:dyDescent="0.25">
      <c r="A100" s="26"/>
      <c r="B100" s="13"/>
      <c r="C100" s="14"/>
      <c r="D100" s="14"/>
      <c r="E100" s="15"/>
      <c r="F100" s="15"/>
      <c r="G100" s="14"/>
      <c r="H100" s="14"/>
      <c r="I100" s="14"/>
      <c r="J100" s="14"/>
      <c r="K100" s="14"/>
      <c r="L100" s="16"/>
      <c r="M100" s="16"/>
      <c r="N100" s="16"/>
    </row>
    <row r="101" spans="1:14" s="11" customFormat="1" ht="17.25" customHeight="1" x14ac:dyDescent="0.25">
      <c r="A101" s="6" t="s">
        <v>83</v>
      </c>
      <c r="B101" s="7"/>
      <c r="C101" s="8"/>
      <c r="D101" s="8"/>
      <c r="E101" s="9"/>
      <c r="F101" s="9"/>
      <c r="G101" s="8"/>
      <c r="H101" s="8"/>
      <c r="I101" s="8"/>
      <c r="J101" s="8"/>
      <c r="K101" s="8"/>
      <c r="L101" s="10"/>
      <c r="M101" s="10"/>
      <c r="N101" s="10"/>
    </row>
    <row r="102" spans="1:14" s="11" customFormat="1" ht="10.5" customHeight="1" x14ac:dyDescent="0.25">
      <c r="A102" s="26" t="s">
        <v>115</v>
      </c>
      <c r="B102" s="13" t="s">
        <v>85</v>
      </c>
      <c r="C102" s="14" t="s">
        <v>16</v>
      </c>
      <c r="D102" s="14" t="s">
        <v>17</v>
      </c>
      <c r="E102" s="15">
        <f t="shared" ref="E102" si="34">+F102/30</f>
        <v>299.99700000000001</v>
      </c>
      <c r="F102" s="15">
        <f>VLOOKUP($A102,[1]Hoja1!$A$9:$AM$276,3,0)</f>
        <v>8999.91</v>
      </c>
      <c r="G102" s="15">
        <f>VLOOKUP($A102,[1]Hoja1!$A$9:$AM$276,8,0)</f>
        <v>0</v>
      </c>
      <c r="H102" s="15">
        <f>VLOOKUP($A102,[1]Hoja1!$A$9:$AM$276,5,0)+VLOOKUP($A102,[1]Hoja1!$A$9:$AM$276,7,0)</f>
        <v>0</v>
      </c>
      <c r="I102" s="15">
        <f>VLOOKUP($A102,[1]Hoja1!$A$9:$AM$276,4,0)+VLOOKUP($A102,[1]Hoja1!$A$9:$AM$276,6,0)</f>
        <v>999.99</v>
      </c>
      <c r="J102" s="15">
        <f>VLOOKUP($A102,[1]Hoja1!$A$9:$AM$276,10,0)</f>
        <v>1110.8399999999999</v>
      </c>
      <c r="K102" s="15">
        <f>VLOOKUP($A102,[1]Hoja1!$A$9:$AM$276,9,0)</f>
        <v>1000</v>
      </c>
      <c r="L102" s="16">
        <f>SUM(F102:J102)</f>
        <v>11110.74</v>
      </c>
      <c r="M102" s="15">
        <f>VLOOKUP($A102,[1]Hoja1!$A$9:$AM$276,33,0)</f>
        <v>1216.8399999999999</v>
      </c>
      <c r="N102" s="16">
        <f>+L102-M102</f>
        <v>9893.9</v>
      </c>
    </row>
    <row r="103" spans="1:14" s="11" customFormat="1" ht="10.5" customHeight="1" x14ac:dyDescent="0.25">
      <c r="A103" s="26"/>
      <c r="B103" s="13"/>
      <c r="C103" s="14"/>
      <c r="D103" s="14"/>
      <c r="E103" s="15"/>
      <c r="F103" s="15"/>
      <c r="G103" s="14"/>
      <c r="H103" s="14"/>
      <c r="I103" s="14"/>
      <c r="J103" s="14"/>
      <c r="K103" s="14"/>
      <c r="L103" s="16"/>
      <c r="M103" s="16"/>
      <c r="N103" s="16"/>
    </row>
    <row r="104" spans="1:14" s="11" customFormat="1" ht="17.25" customHeight="1" x14ac:dyDescent="0.25">
      <c r="A104" s="6" t="s">
        <v>86</v>
      </c>
      <c r="B104" s="7"/>
      <c r="C104" s="8"/>
      <c r="D104" s="8"/>
      <c r="E104" s="9"/>
      <c r="F104" s="9"/>
      <c r="G104" s="8"/>
      <c r="H104" s="8"/>
      <c r="I104" s="8"/>
      <c r="J104" s="8"/>
      <c r="K104" s="8"/>
      <c r="L104" s="10"/>
      <c r="M104" s="10"/>
      <c r="N104" s="10"/>
    </row>
    <row r="105" spans="1:14" s="11" customFormat="1" ht="10.5" customHeight="1" x14ac:dyDescent="0.25">
      <c r="A105" s="26"/>
      <c r="B105" s="13"/>
      <c r="C105" s="14"/>
      <c r="D105" s="14"/>
      <c r="E105" s="15"/>
      <c r="F105" s="15"/>
      <c r="G105" s="15"/>
      <c r="H105" s="15"/>
      <c r="I105" s="15"/>
      <c r="J105" s="15"/>
      <c r="K105" s="15"/>
      <c r="L105" s="16"/>
      <c r="M105" s="15"/>
      <c r="N105" s="16"/>
    </row>
    <row r="106" spans="1:14" s="11" customFormat="1" ht="10.5" customHeight="1" x14ac:dyDescent="0.25">
      <c r="A106" s="26"/>
      <c r="B106" s="13"/>
      <c r="C106" s="14"/>
      <c r="D106" s="14"/>
      <c r="E106" s="15"/>
      <c r="F106" s="15"/>
      <c r="G106" s="14"/>
      <c r="H106" s="14"/>
      <c r="I106" s="14"/>
      <c r="J106" s="14"/>
      <c r="K106" s="14"/>
      <c r="L106" s="16"/>
      <c r="M106" s="16"/>
      <c r="N106" s="16"/>
    </row>
    <row r="107" spans="1:14" s="11" customFormat="1" ht="17.25" customHeight="1" x14ac:dyDescent="0.25">
      <c r="A107" s="6" t="s">
        <v>87</v>
      </c>
      <c r="B107" s="7"/>
      <c r="C107" s="8"/>
      <c r="D107" s="8"/>
      <c r="E107" s="9"/>
      <c r="F107" s="9"/>
      <c r="G107" s="8"/>
      <c r="H107" s="8"/>
      <c r="I107" s="8"/>
      <c r="J107" s="8"/>
      <c r="K107" s="8"/>
      <c r="L107" s="10"/>
      <c r="M107" s="10"/>
      <c r="N107" s="10"/>
    </row>
    <row r="108" spans="1:14" s="11" customFormat="1" ht="13.5" customHeight="1" x14ac:dyDescent="0.25">
      <c r="A108" s="26" t="s">
        <v>120</v>
      </c>
      <c r="B108" s="13" t="s">
        <v>211</v>
      </c>
      <c r="C108" s="14" t="s">
        <v>55</v>
      </c>
      <c r="D108" s="14" t="s">
        <v>122</v>
      </c>
      <c r="E108" s="15">
        <f t="shared" ref="E108:E109" si="35">+F108/30</f>
        <v>165.95333333333335</v>
      </c>
      <c r="F108" s="15">
        <f>VLOOKUP($A108,[1]Hoja1!$A$9:$AM$276,3,0)</f>
        <v>4978.6000000000004</v>
      </c>
      <c r="G108" s="15">
        <f>VLOOKUP($A108,[1]Hoja1!$A$9:$AM$276,8,0)</f>
        <v>0</v>
      </c>
      <c r="H108" s="15">
        <f>VLOOKUP($A108,[1]Hoja1!$A$9:$AM$276,5,0)+VLOOKUP($A108,[1]Hoja1!$A$9:$AM$276,7,0)</f>
        <v>0</v>
      </c>
      <c r="I108" s="15">
        <f>VLOOKUP($A108,[1]Hoja1!$A$9:$AM$276,4,0)+VLOOKUP($A108,[1]Hoja1!$A$9:$AM$276,6,0)</f>
        <v>2489.3000000000002</v>
      </c>
      <c r="J108" s="15">
        <f>VLOOKUP($A108,[1]Hoja1!$A$9:$AM$276,10,0)</f>
        <v>0</v>
      </c>
      <c r="K108" s="15">
        <f>VLOOKUP($A108,[1]Hoja1!$A$9:$AM$276,9,0)</f>
        <v>1000</v>
      </c>
      <c r="L108" s="16">
        <f t="shared" ref="L108:L111" si="36">SUM(F108:J108)</f>
        <v>7467.9000000000005</v>
      </c>
      <c r="M108" s="15">
        <f>VLOOKUP($A108,[1]Hoja1!$A$9:$AM$276,33,0)</f>
        <v>0</v>
      </c>
      <c r="N108" s="16">
        <f t="shared" ref="N108:N109" si="37">+L108-M108</f>
        <v>7467.9000000000005</v>
      </c>
    </row>
    <row r="109" spans="1:14" s="11" customFormat="1" ht="13.5" customHeight="1" x14ac:dyDescent="0.25">
      <c r="A109" s="26" t="s">
        <v>141</v>
      </c>
      <c r="B109" s="13" t="s">
        <v>210</v>
      </c>
      <c r="C109" s="14" t="s">
        <v>142</v>
      </c>
      <c r="D109" s="14" t="s">
        <v>122</v>
      </c>
      <c r="E109" s="15">
        <f t="shared" si="35"/>
        <v>200</v>
      </c>
      <c r="F109" s="15">
        <f>VLOOKUP($A109,[1]Hoja1!$A$9:$AM$276,3,0)</f>
        <v>6000</v>
      </c>
      <c r="G109" s="15">
        <f>VLOOKUP($A109,[1]Hoja1!$A$9:$AM$276,8,0)</f>
        <v>0</v>
      </c>
      <c r="H109" s="15">
        <f>VLOOKUP($A109,[1]Hoja1!$A$9:$AM$276,5,0)+VLOOKUP($A109,[1]Hoja1!$A$9:$AM$276,7,0)</f>
        <v>0</v>
      </c>
      <c r="I109" s="15">
        <f>VLOOKUP($A109,[1]Hoja1!$A$9:$AM$276,4,0)+VLOOKUP($A109,[1]Hoja1!$A$9:$AM$276,6,0)</f>
        <v>3000</v>
      </c>
      <c r="J109" s="15">
        <f>VLOOKUP($A109,[1]Hoja1!$A$9:$AM$276,10,0)</f>
        <v>6000</v>
      </c>
      <c r="K109" s="15">
        <f>VLOOKUP($A109,[1]Hoja1!$A$9:$AM$276,9,0)</f>
        <v>1000</v>
      </c>
      <c r="L109" s="16">
        <f t="shared" si="36"/>
        <v>15000</v>
      </c>
      <c r="M109" s="15">
        <f>VLOOKUP($A109,[1]Hoja1!$A$9:$AM$276,33,0)</f>
        <v>1985.64</v>
      </c>
      <c r="N109" s="16">
        <f t="shared" si="37"/>
        <v>13014.36</v>
      </c>
    </row>
    <row r="110" spans="1:14" s="11" customFormat="1" ht="13.5" customHeight="1" x14ac:dyDescent="0.25">
      <c r="A110" s="26" t="s">
        <v>175</v>
      </c>
      <c r="B110" s="13" t="s">
        <v>176</v>
      </c>
      <c r="C110" s="14" t="s">
        <v>61</v>
      </c>
      <c r="D110" s="14" t="s">
        <v>122</v>
      </c>
      <c r="E110" s="15">
        <v>208</v>
      </c>
      <c r="F110" s="15">
        <f>VLOOKUP($A110,[1]Hoja1!$A$9:$AM$276,3,0)</f>
        <v>4978.6000000000004</v>
      </c>
      <c r="G110" s="15">
        <f>VLOOKUP($A110,[1]Hoja1!$A$9:$AM$276,8,0)</f>
        <v>0</v>
      </c>
      <c r="H110" s="15">
        <f>VLOOKUP($A110,[1]Hoja1!$A$9:$AM$276,5,0)+VLOOKUP($A110,[1]Hoja1!$A$9:$AM$276,7,0)</f>
        <v>0</v>
      </c>
      <c r="I110" s="15">
        <f>VLOOKUP($A110,[1]Hoja1!$A$9:$AM$276,4,0)+VLOOKUP($A110,[1]Hoja1!$A$9:$AM$276,6,0)</f>
        <v>2489.3000000000002</v>
      </c>
      <c r="J110" s="15">
        <f>VLOOKUP($A110,[1]Hoja1!$A$9:$AM$276,10,0)</f>
        <v>0</v>
      </c>
      <c r="K110" s="15">
        <f>VLOOKUP($A110,[1]Hoja1!$A$9:$AM$276,9,0)</f>
        <v>1000</v>
      </c>
      <c r="L110" s="16">
        <f t="shared" si="36"/>
        <v>7467.9000000000005</v>
      </c>
      <c r="M110" s="15">
        <f>VLOOKUP($A110,[1]Hoja1!$A$9:$AM$276,33,0)</f>
        <v>0</v>
      </c>
      <c r="N110" s="16">
        <f t="shared" ref="N110:N111" si="38">+L110-M110</f>
        <v>7467.9000000000005</v>
      </c>
    </row>
    <row r="111" spans="1:14" s="11" customFormat="1" ht="13.5" customHeight="1" x14ac:dyDescent="0.25">
      <c r="A111" s="26" t="s">
        <v>177</v>
      </c>
      <c r="B111" s="13" t="s">
        <v>178</v>
      </c>
      <c r="C111" s="14" t="s">
        <v>61</v>
      </c>
      <c r="D111" s="14" t="s">
        <v>122</v>
      </c>
      <c r="E111" s="15">
        <v>208</v>
      </c>
      <c r="F111" s="15">
        <f>VLOOKUP($A111,[1]Hoja1!$A$9:$AM$276,3,0)</f>
        <v>4978.6000000000004</v>
      </c>
      <c r="G111" s="15">
        <f>VLOOKUP($A111,[1]Hoja1!$A$9:$AM$276,8,0)</f>
        <v>0</v>
      </c>
      <c r="H111" s="15">
        <f>VLOOKUP($A111,[1]Hoja1!$A$9:$AM$276,5,0)+VLOOKUP($A111,[1]Hoja1!$A$9:$AM$276,7,0)</f>
        <v>0</v>
      </c>
      <c r="I111" s="15">
        <f>VLOOKUP($A111,[1]Hoja1!$A$9:$AM$276,4,0)+VLOOKUP($A111,[1]Hoja1!$A$9:$AM$276,6,0)</f>
        <v>2489.3000000000002</v>
      </c>
      <c r="J111" s="15">
        <f>VLOOKUP($A111,[1]Hoja1!$A$9:$AM$276,10,0)</f>
        <v>0</v>
      </c>
      <c r="K111" s="15">
        <f>VLOOKUP($A111,[1]Hoja1!$A$9:$AM$276,9,0)</f>
        <v>1000</v>
      </c>
      <c r="L111" s="16">
        <f t="shared" si="36"/>
        <v>7467.9000000000005</v>
      </c>
      <c r="M111" s="15">
        <f>VLOOKUP($A111,[1]Hoja1!$A$9:$AM$276,33,0)</f>
        <v>0</v>
      </c>
      <c r="N111" s="16">
        <f t="shared" si="38"/>
        <v>7467.9000000000005</v>
      </c>
    </row>
    <row r="112" spans="1:14" s="11" customFormat="1" ht="10.5" customHeight="1" x14ac:dyDescent="0.25">
      <c r="A112" s="26"/>
      <c r="B112" s="13"/>
      <c r="C112" s="14"/>
      <c r="D112" s="14"/>
      <c r="E112" s="15"/>
      <c r="F112" s="15"/>
      <c r="G112" s="14"/>
      <c r="H112" s="14"/>
      <c r="I112" s="14"/>
      <c r="J112" s="14"/>
      <c r="K112" s="14"/>
      <c r="L112" s="16"/>
      <c r="M112" s="16"/>
      <c r="N112" s="16"/>
    </row>
    <row r="113" spans="1:14" s="11" customFormat="1" ht="17.25" customHeight="1" x14ac:dyDescent="0.25">
      <c r="A113" s="6" t="s">
        <v>88</v>
      </c>
      <c r="B113" s="7"/>
      <c r="C113" s="8"/>
      <c r="D113" s="8"/>
      <c r="E113" s="9"/>
      <c r="F113" s="9"/>
      <c r="G113" s="8"/>
      <c r="H113" s="8"/>
      <c r="I113" s="8"/>
      <c r="J113" s="8"/>
      <c r="K113" s="8"/>
      <c r="L113" s="10"/>
      <c r="M113" s="10"/>
      <c r="N113" s="10"/>
    </row>
    <row r="114" spans="1:14" s="11" customFormat="1" ht="10.5" customHeight="1" x14ac:dyDescent="0.25">
      <c r="A114" s="26" t="s">
        <v>166</v>
      </c>
      <c r="B114" s="13" t="s">
        <v>167</v>
      </c>
      <c r="C114" s="14" t="s">
        <v>170</v>
      </c>
      <c r="D114" s="14" t="s">
        <v>122</v>
      </c>
      <c r="E114" s="15">
        <f t="shared" ref="E114:E115" si="39">+F114/30</f>
        <v>166</v>
      </c>
      <c r="F114" s="15">
        <f>VLOOKUP($A114,[1]Hoja1!$A$9:$AM$276,3,0)</f>
        <v>4980</v>
      </c>
      <c r="G114" s="15">
        <f>VLOOKUP($A114,[1]Hoja1!$A$9:$AM$276,8,0)</f>
        <v>0</v>
      </c>
      <c r="H114" s="15">
        <f>VLOOKUP($A114,[1]Hoja1!$A$9:$AM$276,5,0)+VLOOKUP($A114,[1]Hoja1!$A$9:$AM$276,7,0)</f>
        <v>0</v>
      </c>
      <c r="I114" s="15">
        <f>VLOOKUP($A114,[1]Hoja1!$A$9:$AM$276,4,0)+VLOOKUP($A114,[1]Hoja1!$A$9:$AM$276,6,0)</f>
        <v>2490</v>
      </c>
      <c r="J114" s="15">
        <f>VLOOKUP($A114,[1]Hoja1!$A$9:$AM$276,10,0)</f>
        <v>1420.84</v>
      </c>
      <c r="K114" s="15">
        <f>VLOOKUP($A114,[1]Hoja1!$A$9:$AM$276,9,0)</f>
        <v>1000</v>
      </c>
      <c r="L114" s="16">
        <f t="shared" ref="L114:L115" si="40">SUM(F114:J114)</f>
        <v>8890.84</v>
      </c>
      <c r="M114" s="15">
        <f>VLOOKUP($A114,[1]Hoja1!$A$9:$AM$276,33,0)</f>
        <v>890.84</v>
      </c>
      <c r="N114" s="16">
        <f t="shared" ref="N114:N115" si="41">+L114-M114</f>
        <v>8000</v>
      </c>
    </row>
    <row r="115" spans="1:14" s="11" customFormat="1" ht="10.5" customHeight="1" x14ac:dyDescent="0.25">
      <c r="A115" s="26" t="s">
        <v>168</v>
      </c>
      <c r="B115" s="13" t="s">
        <v>169</v>
      </c>
      <c r="C115" s="14" t="s">
        <v>170</v>
      </c>
      <c r="D115" s="14" t="s">
        <v>122</v>
      </c>
      <c r="E115" s="15">
        <f t="shared" si="39"/>
        <v>166</v>
      </c>
      <c r="F115" s="15">
        <f>VLOOKUP($A115,[1]Hoja1!$A$9:$AM$276,3,0)</f>
        <v>4980</v>
      </c>
      <c r="G115" s="15">
        <f>VLOOKUP($A115,[1]Hoja1!$A$9:$AM$276,8,0)</f>
        <v>0</v>
      </c>
      <c r="H115" s="15">
        <f>VLOOKUP($A115,[1]Hoja1!$A$9:$AM$276,5,0)+VLOOKUP($A115,[1]Hoja1!$A$9:$AM$276,7,0)</f>
        <v>0</v>
      </c>
      <c r="I115" s="15">
        <f>VLOOKUP($A115,[1]Hoja1!$A$9:$AM$276,4,0)+VLOOKUP($A115,[1]Hoja1!$A$9:$AM$276,6,0)</f>
        <v>2490</v>
      </c>
      <c r="J115" s="15">
        <f>VLOOKUP($A115,[1]Hoja1!$A$9:$AM$276,10,0)</f>
        <v>1420.84</v>
      </c>
      <c r="K115" s="15">
        <f>VLOOKUP($A115,[1]Hoja1!$A$9:$AM$276,9,0)</f>
        <v>1000</v>
      </c>
      <c r="L115" s="16">
        <f t="shared" si="40"/>
        <v>8890.84</v>
      </c>
      <c r="M115" s="15">
        <f>VLOOKUP($A115,[1]Hoja1!$A$9:$AM$276,33,0)</f>
        <v>890.84</v>
      </c>
      <c r="N115" s="16">
        <f t="shared" si="41"/>
        <v>8000</v>
      </c>
    </row>
    <row r="116" spans="1:14" s="11" customFormat="1" ht="10.5" customHeight="1" x14ac:dyDescent="0.25">
      <c r="A116" s="26"/>
      <c r="B116" s="13"/>
      <c r="C116" s="14"/>
      <c r="D116" s="14"/>
      <c r="E116" s="15"/>
      <c r="F116" s="15"/>
      <c r="G116" s="14"/>
      <c r="H116" s="14"/>
      <c r="I116" s="14"/>
      <c r="J116" s="14"/>
      <c r="K116" s="14"/>
      <c r="L116" s="16"/>
      <c r="M116" s="16"/>
      <c r="N116" s="16"/>
    </row>
    <row r="117" spans="1:14" s="11" customFormat="1" ht="17.25" customHeight="1" x14ac:dyDescent="0.25">
      <c r="A117" s="6" t="s">
        <v>89</v>
      </c>
      <c r="B117" s="7"/>
      <c r="C117" s="8"/>
      <c r="D117" s="8"/>
      <c r="E117" s="9"/>
      <c r="F117" s="9"/>
      <c r="G117" s="8"/>
      <c r="H117" s="8"/>
      <c r="I117" s="8"/>
      <c r="J117" s="8"/>
      <c r="K117" s="8"/>
      <c r="L117" s="10"/>
      <c r="M117" s="10"/>
      <c r="N117" s="10"/>
    </row>
    <row r="118" spans="1:14" s="11" customFormat="1" ht="10.5" customHeight="1" x14ac:dyDescent="0.25">
      <c r="A118" s="26" t="s">
        <v>116</v>
      </c>
      <c r="B118" s="13" t="s">
        <v>208</v>
      </c>
      <c r="C118" s="14" t="s">
        <v>16</v>
      </c>
      <c r="D118" s="14" t="s">
        <v>122</v>
      </c>
      <c r="E118" s="15">
        <f>+F118/30</f>
        <v>222.22</v>
      </c>
      <c r="F118" s="15">
        <f>VLOOKUP($A118,[1]Hoja1!$A$9:$AM$276,3,0)</f>
        <v>6666.6</v>
      </c>
      <c r="G118" s="15">
        <f>VLOOKUP($A118,[1]Hoja1!$A$9:$AM$276,8,0)</f>
        <v>0</v>
      </c>
      <c r="H118" s="15">
        <f>VLOOKUP($A118,[1]Hoja1!$A$9:$AM$276,5,0)+VLOOKUP($A118,[1]Hoja1!$A$9:$AM$276,7,0)</f>
        <v>0</v>
      </c>
      <c r="I118" s="15">
        <f>VLOOKUP($A118,[1]Hoja1!$A$9:$AM$276,4,0)+VLOOKUP($A118,[1]Hoja1!$A$9:$AM$276,6,0)</f>
        <v>3333.3</v>
      </c>
      <c r="J118" s="15">
        <f>VLOOKUP($A118,[1]Hoja1!$A$9:$AM$276,10,0)</f>
        <v>6603.04</v>
      </c>
      <c r="K118" s="15">
        <f>VLOOKUP($A118,[1]Hoja1!$A$9:$AM$276,9,0)</f>
        <v>1000</v>
      </c>
      <c r="L118" s="16">
        <f>SUM(F118:J118)</f>
        <v>16602.940000000002</v>
      </c>
      <c r="M118" s="15">
        <f>VLOOKUP($A118,[1]Hoja1!$A$9:$AM$276,33,0)</f>
        <v>2367.1</v>
      </c>
      <c r="N118" s="16">
        <f>+L118-M118</f>
        <v>14235.840000000002</v>
      </c>
    </row>
    <row r="119" spans="1:14" s="11" customFormat="1" ht="10.5" customHeight="1" x14ac:dyDescent="0.25">
      <c r="A119" s="26"/>
      <c r="B119" s="13"/>
      <c r="C119" s="14"/>
      <c r="D119" s="14"/>
      <c r="E119" s="15"/>
      <c r="F119" s="15"/>
      <c r="G119" s="14"/>
      <c r="H119" s="14"/>
      <c r="I119" s="14"/>
      <c r="J119" s="14"/>
      <c r="K119" s="14"/>
      <c r="L119" s="16"/>
      <c r="M119" s="16"/>
      <c r="N119" s="16"/>
    </row>
    <row r="120" spans="1:14" s="11" customFormat="1" ht="17.25" customHeight="1" x14ac:dyDescent="0.25">
      <c r="A120" s="6" t="s">
        <v>105</v>
      </c>
      <c r="B120" s="7"/>
      <c r="C120" s="8"/>
      <c r="D120" s="8"/>
      <c r="E120" s="9"/>
      <c r="F120" s="9"/>
      <c r="G120" s="8"/>
      <c r="H120" s="8"/>
      <c r="I120" s="8"/>
      <c r="J120" s="8"/>
      <c r="K120" s="8"/>
      <c r="L120" s="10"/>
      <c r="M120" s="10"/>
      <c r="N120" s="10"/>
    </row>
    <row r="121" spans="1:14" s="11" customFormat="1" ht="10.5" customHeight="1" x14ac:dyDescent="0.25">
      <c r="A121" s="26" t="s">
        <v>144</v>
      </c>
      <c r="B121" s="13" t="s">
        <v>145</v>
      </c>
      <c r="C121" s="14" t="s">
        <v>221</v>
      </c>
      <c r="D121" s="14" t="s">
        <v>17</v>
      </c>
      <c r="E121" s="15">
        <f>+F121/30</f>
        <v>386.66666666666669</v>
      </c>
      <c r="F121" s="15">
        <f>VLOOKUP($A121,[1]Hoja1!$A$9:$AM$276,3,0)</f>
        <v>11600</v>
      </c>
      <c r="G121" s="15">
        <f>VLOOKUP($A121,[1]Hoja1!$A$9:$AM$276,8,0)</f>
        <v>0</v>
      </c>
      <c r="H121" s="15">
        <f>VLOOKUP($A121,[1]Hoja1!$A$9:$AM$276,5,0)+VLOOKUP($A121,[1]Hoja1!$A$9:$AM$276,7,0)</f>
        <v>0</v>
      </c>
      <c r="I121" s="15">
        <f>VLOOKUP($A121,[1]Hoja1!$A$9:$AM$276,4,0)+VLOOKUP($A121,[1]Hoja1!$A$9:$AM$276,6,0)</f>
        <v>400</v>
      </c>
      <c r="J121" s="15">
        <f>VLOOKUP($A121,[1]Hoja1!$A$9:$AM$276,10,0)</f>
        <v>8000</v>
      </c>
      <c r="K121" s="15">
        <f>VLOOKUP($A121,[1]Hoja1!$A$9:$AM$276,9,0)</f>
        <v>1000</v>
      </c>
      <c r="L121" s="16">
        <f t="shared" ref="L121:L122" si="42">SUM(F121:J121)</f>
        <v>20000</v>
      </c>
      <c r="M121" s="15">
        <f>VLOOKUP($A121,[1]Hoja1!$A$9:$AM$276,33,0)</f>
        <v>3149.92</v>
      </c>
      <c r="N121" s="16">
        <f>+L121-M121</f>
        <v>16850.080000000002</v>
      </c>
    </row>
    <row r="122" spans="1:14" s="11" customFormat="1" ht="10.5" customHeight="1" x14ac:dyDescent="0.25">
      <c r="A122" s="26" t="s">
        <v>179</v>
      </c>
      <c r="B122" s="13" t="s">
        <v>180</v>
      </c>
      <c r="C122" s="14" t="s">
        <v>181</v>
      </c>
      <c r="D122" s="14" t="s">
        <v>17</v>
      </c>
      <c r="E122" s="15">
        <f>+F122/30</f>
        <v>266.66666666666669</v>
      </c>
      <c r="F122" s="15">
        <f>VLOOKUP($A122,[1]Hoja1!$A$9:$AM$276,3,0)</f>
        <v>8000</v>
      </c>
      <c r="G122" s="15">
        <f>VLOOKUP($A122,[1]Hoja1!$A$9:$AM$276,8,0)</f>
        <v>0</v>
      </c>
      <c r="H122" s="15">
        <f>VLOOKUP($A122,[1]Hoja1!$A$9:$AM$276,5,0)+VLOOKUP($A122,[1]Hoja1!$A$9:$AM$276,7,0)</f>
        <v>0</v>
      </c>
      <c r="I122" s="15">
        <f>VLOOKUP($A122,[1]Hoja1!$A$9:$AM$276,4,0)+VLOOKUP($A122,[1]Hoja1!$A$9:$AM$276,6,0)</f>
        <v>1600</v>
      </c>
      <c r="J122" s="15">
        <f>VLOOKUP($A122,[1]Hoja1!$A$9:$AM$276,10,0)</f>
        <v>6689.82</v>
      </c>
      <c r="K122" s="15">
        <f>VLOOKUP($A122,[1]Hoja1!$A$9:$AM$276,9,0)</f>
        <v>1000</v>
      </c>
      <c r="L122" s="16">
        <f t="shared" si="42"/>
        <v>16289.82</v>
      </c>
      <c r="M122" s="15">
        <f>VLOOKUP($A122,[1]Hoja1!$A$9:$AM$276,33,0)</f>
        <v>2289.8200000000002</v>
      </c>
      <c r="N122" s="16">
        <f>+L122-M122</f>
        <v>14000</v>
      </c>
    </row>
    <row r="123" spans="1:14" s="11" customFormat="1" ht="10.5" customHeight="1" x14ac:dyDescent="0.25">
      <c r="A123" s="26"/>
      <c r="B123" s="13"/>
      <c r="C123" s="14"/>
      <c r="D123" s="14"/>
      <c r="E123" s="15"/>
      <c r="F123" s="15"/>
      <c r="G123" s="14"/>
      <c r="H123" s="14"/>
      <c r="I123" s="14"/>
      <c r="J123" s="14"/>
      <c r="K123" s="14"/>
      <c r="L123" s="16"/>
      <c r="M123" s="16"/>
      <c r="N123" s="16"/>
    </row>
    <row r="124" spans="1:14" s="11" customFormat="1" ht="17.25" customHeight="1" x14ac:dyDescent="0.25">
      <c r="A124" s="6" t="s">
        <v>124</v>
      </c>
      <c r="B124" s="7"/>
      <c r="C124" s="8"/>
      <c r="D124" s="8"/>
      <c r="E124" s="9"/>
      <c r="F124" s="9"/>
      <c r="G124" s="8"/>
      <c r="H124" s="8"/>
      <c r="I124" s="8"/>
      <c r="J124" s="8"/>
      <c r="K124" s="8"/>
      <c r="L124" s="10"/>
      <c r="M124" s="10"/>
      <c r="N124" s="10"/>
    </row>
    <row r="125" spans="1:14" s="11" customFormat="1" ht="10.5" customHeight="1" x14ac:dyDescent="0.25">
      <c r="A125" s="26" t="s">
        <v>123</v>
      </c>
      <c r="B125" s="13" t="s">
        <v>209</v>
      </c>
      <c r="C125" s="14" t="s">
        <v>137</v>
      </c>
      <c r="D125" s="14" t="s">
        <v>122</v>
      </c>
      <c r="E125" s="15">
        <f>+F125/30</f>
        <v>561.61399999999992</v>
      </c>
      <c r="F125" s="15">
        <f>VLOOKUP($A125,[1]Hoja1!$A$9:$AM$276,3,0)</f>
        <v>16848.419999999998</v>
      </c>
      <c r="G125" s="15">
        <f>VLOOKUP($A125,[1]Hoja1!$A$9:$AM$276,8,0)</f>
        <v>0</v>
      </c>
      <c r="H125" s="15">
        <f>VLOOKUP($A125,[1]Hoja1!$A$9:$AM$276,5,0)+VLOOKUP($A125,[1]Hoja1!$A$9:$AM$276,7,0)</f>
        <v>0</v>
      </c>
      <c r="I125" s="15">
        <f>VLOOKUP($A125,[1]Hoja1!$A$9:$AM$276,4,0)+VLOOKUP($A125,[1]Hoja1!$A$9:$AM$276,6,0)</f>
        <v>580.98</v>
      </c>
      <c r="J125" s="15">
        <f>VLOOKUP($A125,[1]Hoja1!$A$9:$AM$276,10,0)</f>
        <v>1570.6</v>
      </c>
      <c r="K125" s="15">
        <f>VLOOKUP($A125,[1]Hoja1!$A$9:$AM$276,9,0)</f>
        <v>1000</v>
      </c>
      <c r="L125" s="16">
        <f>SUM(F125:J125)</f>
        <v>18999.999999999996</v>
      </c>
      <c r="M125" s="15">
        <f>VLOOKUP($A125,[1]Hoja1!$A$9:$AM$276,33,0)</f>
        <v>2977.8</v>
      </c>
      <c r="N125" s="16">
        <f>+L125-M125</f>
        <v>16022.199999999997</v>
      </c>
    </row>
    <row r="126" spans="1:14" s="11" customFormat="1" ht="10.5" customHeight="1" x14ac:dyDescent="0.25">
      <c r="A126" s="26"/>
      <c r="B126" s="13"/>
      <c r="C126" s="14"/>
      <c r="D126" s="14"/>
      <c r="E126" s="15"/>
      <c r="F126" s="15"/>
      <c r="G126" s="14"/>
      <c r="H126" s="14"/>
      <c r="I126" s="14"/>
      <c r="J126" s="14"/>
      <c r="K126" s="14"/>
      <c r="L126" s="16"/>
      <c r="M126" s="16"/>
      <c r="N126" s="16"/>
    </row>
    <row r="127" spans="1:14" s="11" customFormat="1" ht="17.25" customHeight="1" x14ac:dyDescent="0.25">
      <c r="A127" s="6" t="s">
        <v>90</v>
      </c>
      <c r="B127" s="7"/>
      <c r="C127" s="8"/>
      <c r="D127" s="8"/>
      <c r="E127" s="9"/>
      <c r="F127" s="9"/>
      <c r="G127" s="8"/>
      <c r="H127" s="8"/>
      <c r="I127" s="8"/>
      <c r="J127" s="8"/>
      <c r="K127" s="8"/>
      <c r="L127" s="10"/>
      <c r="M127" s="10"/>
      <c r="N127" s="10"/>
    </row>
    <row r="128" spans="1:14" s="11" customFormat="1" ht="10.5" customHeight="1" x14ac:dyDescent="0.25">
      <c r="A128" s="26" t="s">
        <v>91</v>
      </c>
      <c r="B128" s="13" t="s">
        <v>92</v>
      </c>
      <c r="C128" s="14" t="s">
        <v>16</v>
      </c>
      <c r="D128" s="14" t="s">
        <v>17</v>
      </c>
      <c r="E128" s="15">
        <f>+F128/30</f>
        <v>165.95333333333335</v>
      </c>
      <c r="F128" s="15">
        <f>VLOOKUP($A128,[1]Hoja1!$A$9:$AM$276,3,0)</f>
        <v>4978.6000000000004</v>
      </c>
      <c r="G128" s="15">
        <f>VLOOKUP($A128,[1]Hoja1!$A$9:$AM$276,8,0)</f>
        <v>0</v>
      </c>
      <c r="H128" s="15">
        <f>VLOOKUP($A128,[1]Hoja1!$A$9:$AM$276,5,0)+VLOOKUP($A128,[1]Hoja1!$A$9:$AM$276,7,0)</f>
        <v>0</v>
      </c>
      <c r="I128" s="15">
        <f>VLOOKUP($A128,[1]Hoja1!$A$9:$AM$276,4,0)+VLOOKUP($A128,[1]Hoja1!$A$9:$AM$276,6,0)</f>
        <v>2489.3000000000002</v>
      </c>
      <c r="J128" s="15">
        <f>VLOOKUP($A128,[1]Hoja1!$A$9:$AM$276,10,0)</f>
        <v>0</v>
      </c>
      <c r="K128" s="15">
        <f>VLOOKUP($A128,[1]Hoja1!$A$9:$AM$276,9,0)</f>
        <v>1000</v>
      </c>
      <c r="L128" s="16">
        <f>SUM(F128:J128)</f>
        <v>7467.9000000000005</v>
      </c>
      <c r="M128" s="15">
        <f>VLOOKUP($A128,[1]Hoja1!$A$9:$AM$276,33,0)</f>
        <v>0</v>
      </c>
      <c r="N128" s="16">
        <f>+L128-M128</f>
        <v>7467.9000000000005</v>
      </c>
    </row>
    <row r="129" spans="1:14" s="11" customFormat="1" ht="10.5" customHeight="1" x14ac:dyDescent="0.25">
      <c r="A129" s="26"/>
      <c r="B129" s="13"/>
      <c r="C129" s="14"/>
      <c r="D129" s="14"/>
      <c r="E129" s="15"/>
      <c r="F129" s="15"/>
      <c r="G129" s="14"/>
      <c r="H129" s="14"/>
      <c r="I129" s="14"/>
      <c r="J129" s="14"/>
      <c r="K129" s="14"/>
      <c r="L129" s="16"/>
      <c r="M129" s="16"/>
      <c r="N129" s="16"/>
    </row>
    <row r="130" spans="1:14" s="11" customFormat="1" ht="17.25" customHeight="1" x14ac:dyDescent="0.25">
      <c r="A130" s="6" t="s">
        <v>93</v>
      </c>
      <c r="B130" s="7"/>
      <c r="C130" s="8"/>
      <c r="D130" s="8"/>
      <c r="E130" s="9"/>
      <c r="F130" s="9"/>
      <c r="G130" s="8"/>
      <c r="H130" s="8"/>
      <c r="I130" s="8"/>
      <c r="J130" s="8"/>
      <c r="K130" s="8"/>
      <c r="L130" s="10"/>
      <c r="M130" s="10"/>
      <c r="N130" s="10"/>
    </row>
    <row r="131" spans="1:14" s="11" customFormat="1" ht="10.5" customHeight="1" x14ac:dyDescent="0.25">
      <c r="A131" s="26" t="s">
        <v>97</v>
      </c>
      <c r="B131" s="18" t="s">
        <v>94</v>
      </c>
      <c r="C131" s="14" t="s">
        <v>16</v>
      </c>
      <c r="D131" s="14" t="s">
        <v>122</v>
      </c>
      <c r="E131" s="15">
        <f>+F131/30</f>
        <v>165.95333333333335</v>
      </c>
      <c r="F131" s="15">
        <f>VLOOKUP($A131,[1]Hoja1!$A$9:$AM$276,3,0)</f>
        <v>4978.6000000000004</v>
      </c>
      <c r="G131" s="15">
        <f>VLOOKUP($A131,[1]Hoja1!$A$9:$AM$276,8,0)</f>
        <v>0</v>
      </c>
      <c r="H131" s="15">
        <f>VLOOKUP($A131,[1]Hoja1!$A$9:$AM$276,5,0)+VLOOKUP($A131,[1]Hoja1!$A$9:$AM$276,7,0)</f>
        <v>0</v>
      </c>
      <c r="I131" s="15">
        <f>VLOOKUP($A131,[1]Hoja1!$A$9:$AM$276,4,0)+VLOOKUP($A131,[1]Hoja1!$A$9:$AM$276,6,0)</f>
        <v>2489.3000000000002</v>
      </c>
      <c r="J131" s="15">
        <f>VLOOKUP($A131,[1]Hoja1!$A$9:$AM$276,10,0)</f>
        <v>0</v>
      </c>
      <c r="K131" s="15">
        <f>VLOOKUP($A131,[1]Hoja1!$A$9:$AM$276,9,0)</f>
        <v>1000</v>
      </c>
      <c r="L131" s="16">
        <f>SUM(F131:J131)</f>
        <v>7467.9000000000005</v>
      </c>
      <c r="M131" s="15">
        <f>VLOOKUP($A131,[1]Hoja1!$A$9:$AM$276,33,0)</f>
        <v>0</v>
      </c>
      <c r="N131" s="16">
        <f>+L131-M131</f>
        <v>7467.9000000000005</v>
      </c>
    </row>
    <row r="132" spans="1:14" ht="15" customHeight="1" x14ac:dyDescent="0.25">
      <c r="L132" s="21"/>
      <c r="M132" s="21"/>
      <c r="N132" s="21"/>
    </row>
    <row r="133" spans="1:14" s="11" customFormat="1" ht="17.25" customHeight="1" x14ac:dyDescent="0.25">
      <c r="A133" s="6" t="s">
        <v>161</v>
      </c>
      <c r="B133" s="7"/>
      <c r="C133" s="8"/>
      <c r="D133" s="8"/>
      <c r="E133" s="9"/>
      <c r="F133" s="9"/>
      <c r="G133" s="8"/>
      <c r="H133" s="8"/>
      <c r="I133" s="8"/>
      <c r="J133" s="8"/>
      <c r="K133" s="8"/>
      <c r="L133" s="10"/>
      <c r="M133" s="10"/>
      <c r="N133" s="10"/>
    </row>
    <row r="134" spans="1:14" s="11" customFormat="1" ht="10.5" customHeight="1" x14ac:dyDescent="0.25">
      <c r="A134" s="26" t="s">
        <v>162</v>
      </c>
      <c r="B134" s="18" t="s">
        <v>163</v>
      </c>
      <c r="C134" s="14" t="s">
        <v>220</v>
      </c>
      <c r="D134" s="14" t="s">
        <v>122</v>
      </c>
      <c r="E134" s="15">
        <v>228</v>
      </c>
      <c r="F134" s="15">
        <f>VLOOKUP($A134,[1]Hoja1!$A$9:$AM$276,3,0)</f>
        <v>6225</v>
      </c>
      <c r="G134" s="15">
        <f>VLOOKUP($A134,[1]Hoja1!$A$9:$AM$276,8,0)</f>
        <v>0</v>
      </c>
      <c r="H134" s="15">
        <f>VLOOKUP($A134,[1]Hoja1!$A$9:$AM$276,5,0)+VLOOKUP($A134,[1]Hoja1!$A$9:$AM$276,7,0)</f>
        <v>0</v>
      </c>
      <c r="I134" s="15">
        <f>VLOOKUP($A134,[1]Hoja1!$A$9:$AM$276,4,0)+VLOOKUP($A134,[1]Hoja1!$A$9:$AM$276,6,0)</f>
        <v>1245</v>
      </c>
      <c r="J134" s="15">
        <f>VLOOKUP($A134,[1]Hoja1!$A$9:$AM$276,10,0)</f>
        <v>3754.54</v>
      </c>
      <c r="K134" s="15">
        <f>VLOOKUP($A134,[1]Hoja1!$A$9:$AM$276,9,0)</f>
        <v>1000</v>
      </c>
      <c r="L134" s="16">
        <f>SUM(F134:J134)</f>
        <v>11224.54</v>
      </c>
      <c r="M134" s="15">
        <f>VLOOKUP($A134,[1]Hoja1!$A$9:$AM$276,33,0)</f>
        <v>1224.54</v>
      </c>
      <c r="N134" s="16">
        <f>+L134-M134</f>
        <v>10000</v>
      </c>
    </row>
    <row r="135" spans="1:14" ht="15" customHeight="1" x14ac:dyDescent="0.25">
      <c r="L135" s="21"/>
      <c r="M135" s="21"/>
      <c r="N135" s="21"/>
    </row>
    <row r="136" spans="1:14" s="11" customFormat="1" ht="17.25" customHeight="1" x14ac:dyDescent="0.25">
      <c r="A136" s="6" t="s">
        <v>157</v>
      </c>
      <c r="B136" s="7"/>
      <c r="C136" s="8"/>
      <c r="D136" s="8"/>
      <c r="E136" s="9"/>
      <c r="F136" s="9"/>
      <c r="G136" s="8"/>
      <c r="H136" s="8"/>
      <c r="I136" s="8"/>
      <c r="J136" s="8"/>
      <c r="K136" s="8"/>
      <c r="L136" s="10"/>
      <c r="M136" s="10"/>
      <c r="N136" s="10"/>
    </row>
    <row r="137" spans="1:14" s="11" customFormat="1" ht="10.5" customHeight="1" x14ac:dyDescent="0.25">
      <c r="A137" s="26" t="s">
        <v>158</v>
      </c>
      <c r="B137" s="18" t="s">
        <v>159</v>
      </c>
      <c r="C137" s="14" t="s">
        <v>160</v>
      </c>
      <c r="D137" s="14" t="s">
        <v>122</v>
      </c>
      <c r="E137" s="15">
        <v>208</v>
      </c>
      <c r="F137" s="15">
        <f>VLOOKUP($A137,[1]Hoja1!$A$9:$AM$276,3,0)</f>
        <v>4980</v>
      </c>
      <c r="G137" s="15">
        <f>VLOOKUP($A137,[1]Hoja1!$A$9:$AM$276,8,0)</f>
        <v>0</v>
      </c>
      <c r="H137" s="15">
        <f>VLOOKUP($A137,[1]Hoja1!$A$9:$AM$276,5,0)+VLOOKUP($A137,[1]Hoja1!$A$9:$AM$276,7,0)</f>
        <v>0</v>
      </c>
      <c r="I137" s="15">
        <f>VLOOKUP($A137,[1]Hoja1!$A$9:$AM$276,4,0)+VLOOKUP($A137,[1]Hoja1!$A$9:$AM$276,6,0)</f>
        <v>2490</v>
      </c>
      <c r="J137" s="15">
        <f>VLOOKUP($A137,[1]Hoja1!$A$9:$AM$276,10,0)</f>
        <v>3751.3</v>
      </c>
      <c r="K137" s="15">
        <f>VLOOKUP($A137,[1]Hoja1!$A$9:$AM$276,9,0)</f>
        <v>1000</v>
      </c>
      <c r="L137" s="16">
        <f>SUM(F137:J137)</f>
        <v>11221.3</v>
      </c>
      <c r="M137" s="15">
        <f>VLOOKUP($A137,[1]Hoja1!$A$9:$AM$276,33,0)</f>
        <v>1221.3</v>
      </c>
      <c r="N137" s="16">
        <f>+L137-M137</f>
        <v>10000</v>
      </c>
    </row>
    <row r="138" spans="1:14" ht="15" customHeight="1" x14ac:dyDescent="0.25">
      <c r="L138" s="21"/>
      <c r="M138" s="21"/>
      <c r="N138" s="21"/>
    </row>
    <row r="139" spans="1:14" ht="16.5" customHeight="1" x14ac:dyDescent="0.25">
      <c r="L139" s="21"/>
      <c r="M139" s="21"/>
      <c r="N139" s="21"/>
    </row>
    <row r="141" spans="1:14" ht="17.25" hidden="1" customHeight="1" x14ac:dyDescent="0.25">
      <c r="L141" s="22">
        <f>SUM(L7:L138)</f>
        <v>961420.16</v>
      </c>
      <c r="M141" s="22">
        <f>SUM(M7:M138)</f>
        <v>168540.58000000007</v>
      </c>
      <c r="N141" s="22">
        <f>SUM(N7:N138)</f>
        <v>792879.58000000007</v>
      </c>
    </row>
    <row r="142" spans="1:14" ht="17.25" hidden="1" customHeight="1" x14ac:dyDescent="0.2">
      <c r="J142" s="20"/>
      <c r="K142" s="20"/>
      <c r="L142" s="37">
        <v>961420.16</v>
      </c>
      <c r="M142" s="38">
        <v>168540.58</v>
      </c>
      <c r="N142" s="38">
        <v>792879.58</v>
      </c>
    </row>
    <row r="143" spans="1:14" ht="17.25" hidden="1" customHeight="1" x14ac:dyDescent="0.2">
      <c r="L143" s="24">
        <f>+L141-L142</f>
        <v>0</v>
      </c>
      <c r="M143" s="24">
        <f t="shared" ref="M143:N143" si="43">+M141-M142</f>
        <v>0</v>
      </c>
      <c r="N143" s="24">
        <f t="shared" si="43"/>
        <v>0</v>
      </c>
    </row>
    <row r="144" spans="1:14" ht="17.25" customHeight="1" x14ac:dyDescent="0.2">
      <c r="L144" s="25"/>
      <c r="M144" s="25"/>
      <c r="N144" s="25"/>
    </row>
    <row r="145" spans="12:14" ht="17.25" customHeight="1" x14ac:dyDescent="0.2">
      <c r="L145" s="25"/>
      <c r="M145" s="25"/>
      <c r="N145" s="25"/>
    </row>
    <row r="146" spans="12:14" ht="17.25" customHeight="1" x14ac:dyDescent="0.25">
      <c r="L146" s="23"/>
      <c r="M146" s="23"/>
      <c r="N146" s="23"/>
    </row>
    <row r="147" spans="12:14" ht="17.25" customHeight="1" x14ac:dyDescent="0.25"/>
    <row r="148" spans="12:14" ht="17.25" customHeight="1" x14ac:dyDescent="0.25"/>
    <row r="149" spans="12:14" ht="17.25" customHeight="1" x14ac:dyDescent="0.25"/>
    <row r="150" spans="12:14" ht="17.25" customHeight="1" x14ac:dyDescent="0.25"/>
    <row r="151" spans="12:14" ht="17.25" customHeight="1" x14ac:dyDescent="0.25"/>
    <row r="152" spans="12:14" ht="17.25" customHeight="1" x14ac:dyDescent="0.25"/>
    <row r="153" spans="12:14" ht="17.25" customHeight="1" x14ac:dyDescent="0.25"/>
    <row r="154" spans="12:14" ht="17.25" customHeight="1" x14ac:dyDescent="0.25"/>
    <row r="155" spans="12:14" ht="17.25" customHeight="1" x14ac:dyDescent="0.25"/>
    <row r="156" spans="12:14" ht="17.25" customHeight="1" x14ac:dyDescent="0.25"/>
    <row r="157" spans="12:14" ht="17.25" customHeight="1" x14ac:dyDescent="0.25"/>
    <row r="158" spans="12:14" ht="17.25" customHeight="1" x14ac:dyDescent="0.25"/>
    <row r="159" spans="12:14" ht="17.25" customHeight="1" x14ac:dyDescent="0.25"/>
    <row r="160" spans="12:14" ht="17.25" customHeight="1" x14ac:dyDescent="0.25"/>
    <row r="161" ht="17.25" customHeight="1" x14ac:dyDescent="0.25"/>
    <row r="162" ht="17.25" customHeight="1" x14ac:dyDescent="0.25"/>
    <row r="163" ht="17.25" customHeight="1" x14ac:dyDescent="0.25"/>
    <row r="164" ht="17.25" customHeight="1" x14ac:dyDescent="0.25"/>
    <row r="165" ht="17.25" customHeight="1" x14ac:dyDescent="0.25"/>
    <row r="166" ht="17.25" customHeight="1" x14ac:dyDescent="0.25"/>
    <row r="167" ht="17.25" customHeight="1" x14ac:dyDescent="0.25"/>
    <row r="168" ht="17.25" customHeight="1" x14ac:dyDescent="0.25"/>
    <row r="169" ht="17.25" customHeight="1" x14ac:dyDescent="0.25"/>
    <row r="170" ht="17.25" customHeight="1" x14ac:dyDescent="0.25"/>
    <row r="171" ht="17.25" customHeight="1" x14ac:dyDescent="0.25"/>
    <row r="172" ht="17.25" customHeight="1" x14ac:dyDescent="0.25"/>
    <row r="173" ht="17.25" customHeight="1" x14ac:dyDescent="0.25"/>
    <row r="174" ht="17.25" customHeight="1" x14ac:dyDescent="0.25"/>
    <row r="175" ht="17.25" customHeight="1" x14ac:dyDescent="0.25"/>
    <row r="176" ht="17.25" customHeight="1" x14ac:dyDescent="0.25"/>
    <row r="177" ht="17.25" customHeight="1" x14ac:dyDescent="0.25"/>
    <row r="178" ht="17.25" customHeight="1" x14ac:dyDescent="0.25"/>
    <row r="179" ht="17.25" customHeight="1" x14ac:dyDescent="0.25"/>
    <row r="180" ht="17.25" customHeight="1" x14ac:dyDescent="0.25"/>
    <row r="181" ht="17.25" customHeight="1" x14ac:dyDescent="0.25"/>
    <row r="182" ht="17.25" customHeight="1" x14ac:dyDescent="0.25"/>
    <row r="183" ht="17.25" customHeight="1" x14ac:dyDescent="0.25"/>
    <row r="184" ht="17.25" customHeight="1" x14ac:dyDescent="0.25"/>
    <row r="185" ht="17.25" customHeight="1" x14ac:dyDescent="0.25"/>
    <row r="186" ht="17.25" customHeight="1" x14ac:dyDescent="0.25"/>
    <row r="187" ht="17.25" customHeight="1" x14ac:dyDescent="0.25"/>
    <row r="188" ht="17.25" customHeight="1" x14ac:dyDescent="0.25"/>
    <row r="189" ht="17.25" customHeight="1" x14ac:dyDescent="0.25"/>
    <row r="190" ht="17.25" customHeight="1" x14ac:dyDescent="0.25"/>
    <row r="191" ht="17.25" customHeight="1" x14ac:dyDescent="0.25"/>
    <row r="192" ht="17.25" customHeight="1" x14ac:dyDescent="0.25"/>
    <row r="193" ht="17.25" customHeight="1" x14ac:dyDescent="0.25"/>
  </sheetData>
  <autoFilter ref="A6:N140" xr:uid="{00000000-0009-0000-0000-000000000000}"/>
  <mergeCells count="11">
    <mergeCell ref="N5:N6"/>
    <mergeCell ref="A1:N1"/>
    <mergeCell ref="A2:N2"/>
    <mergeCell ref="A3:N3"/>
    <mergeCell ref="A5:A6"/>
    <mergeCell ref="B5:B6"/>
    <mergeCell ref="C5:C6"/>
    <mergeCell ref="D5:D6"/>
    <mergeCell ref="E5:J5"/>
    <mergeCell ref="L5:L6"/>
    <mergeCell ref="M5:M6"/>
  </mergeCells>
  <conditionalFormatting sqref="L142:N142">
    <cfRule type="cellIs" dxfId="1" priority="3" operator="lessThan">
      <formula>0</formula>
    </cfRule>
  </conditionalFormatting>
  <conditionalFormatting sqref="L145:N145">
    <cfRule type="cellIs" dxfId="0" priority="1" operator="lessThan">
      <formula>0</formula>
    </cfRule>
  </conditionalFormatting>
  <printOptions horizontalCentered="1"/>
  <pageMargins left="0.32" right="0.37" top="0.46" bottom="0.43307086614173229" header="0.31496062992125984" footer="0.23622047244094491"/>
  <pageSetup scale="45" fitToHeight="4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Enero</vt:lpstr>
      <vt:lpstr>Enero!Área_de_impresión</vt:lpstr>
      <vt:lpstr>Enero!Títulos_a_imprimir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Finanzas01</cp:lastModifiedBy>
  <cp:lastPrinted>2023-06-28T18:53:41Z</cp:lastPrinted>
  <dcterms:created xsi:type="dcterms:W3CDTF">2019-06-26T21:08:16Z</dcterms:created>
  <dcterms:modified xsi:type="dcterms:W3CDTF">2024-02-01T18:21:14Z</dcterms:modified>
</cp:coreProperties>
</file>