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AD6A6FB3-9DD6-4A96-94DD-11794A2F7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externalReferences>
    <externalReference r:id="rId2"/>
  </externalReferences>
  <definedNames>
    <definedName name="_xlnm._FilterDatabase" localSheetId="0" hidden="1">Mayo!$A$6:$N$148</definedName>
    <definedName name="_xlnm.Print_Area" localSheetId="0">Mayo!$A$1:$N$146</definedName>
    <definedName name="_xlnm.Print_Titles" localSheetId="0">Mayo!$1:$6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F142" i="1"/>
  <c r="F139" i="1"/>
  <c r="F136" i="1"/>
  <c r="F133" i="1"/>
  <c r="F130" i="1"/>
  <c r="F129" i="1"/>
  <c r="F126" i="1"/>
  <c r="F123" i="1"/>
  <c r="F122" i="1"/>
  <c r="F121" i="1"/>
  <c r="F118" i="1"/>
  <c r="F117" i="1"/>
  <c r="F116" i="1"/>
  <c r="F115" i="1"/>
  <c r="F112" i="1"/>
  <c r="F109" i="1"/>
  <c r="F106" i="1"/>
  <c r="F105" i="1"/>
  <c r="F102" i="1"/>
  <c r="F99" i="1"/>
  <c r="F96" i="1"/>
  <c r="F95" i="1"/>
  <c r="F92" i="1"/>
  <c r="F89" i="1"/>
  <c r="F86" i="1"/>
  <c r="F85" i="1"/>
  <c r="F82" i="1"/>
  <c r="F78" i="1"/>
  <c r="F77" i="1"/>
  <c r="F76" i="1"/>
  <c r="F73" i="1"/>
  <c r="F72" i="1"/>
  <c r="F71" i="1"/>
  <c r="F70" i="1"/>
  <c r="F69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7" i="1"/>
  <c r="F46" i="1"/>
  <c r="F45" i="1"/>
  <c r="F44" i="1"/>
  <c r="F43" i="1"/>
  <c r="F40" i="1"/>
  <c r="F37" i="1"/>
  <c r="F36" i="1"/>
  <c r="F33" i="1"/>
  <c r="F32" i="1"/>
  <c r="F31" i="1"/>
  <c r="F28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M28" i="1"/>
  <c r="K28" i="1"/>
  <c r="J28" i="1"/>
  <c r="I28" i="1"/>
  <c r="H28" i="1"/>
  <c r="G28" i="1"/>
  <c r="E28" i="1"/>
  <c r="M145" i="1"/>
  <c r="K145" i="1"/>
  <c r="J145" i="1"/>
  <c r="I145" i="1"/>
  <c r="H145" i="1"/>
  <c r="G145" i="1"/>
  <c r="M142" i="1"/>
  <c r="K142" i="1"/>
  <c r="J142" i="1"/>
  <c r="I142" i="1"/>
  <c r="H142" i="1"/>
  <c r="G142" i="1"/>
  <c r="M139" i="1"/>
  <c r="K139" i="1"/>
  <c r="J139" i="1"/>
  <c r="L139" i="1" s="1"/>
  <c r="I139" i="1"/>
  <c r="H139" i="1"/>
  <c r="G139" i="1"/>
  <c r="M136" i="1"/>
  <c r="K136" i="1"/>
  <c r="J136" i="1"/>
  <c r="I136" i="1"/>
  <c r="H136" i="1"/>
  <c r="G136" i="1"/>
  <c r="M133" i="1"/>
  <c r="K133" i="1"/>
  <c r="J133" i="1"/>
  <c r="I133" i="1"/>
  <c r="H133" i="1"/>
  <c r="G133" i="1"/>
  <c r="M130" i="1"/>
  <c r="K130" i="1"/>
  <c r="J130" i="1"/>
  <c r="I130" i="1"/>
  <c r="H130" i="1"/>
  <c r="G130" i="1"/>
  <c r="M129" i="1"/>
  <c r="K129" i="1"/>
  <c r="J129" i="1"/>
  <c r="I129" i="1"/>
  <c r="H129" i="1"/>
  <c r="G129" i="1"/>
  <c r="M126" i="1"/>
  <c r="K126" i="1"/>
  <c r="J126" i="1"/>
  <c r="I126" i="1"/>
  <c r="H126" i="1"/>
  <c r="G126" i="1"/>
  <c r="M123" i="1"/>
  <c r="K123" i="1"/>
  <c r="J123" i="1"/>
  <c r="I123" i="1"/>
  <c r="H123" i="1"/>
  <c r="G123" i="1"/>
  <c r="M122" i="1"/>
  <c r="K122" i="1"/>
  <c r="J122" i="1"/>
  <c r="I122" i="1"/>
  <c r="H122" i="1"/>
  <c r="G122" i="1"/>
  <c r="M121" i="1"/>
  <c r="K121" i="1"/>
  <c r="J121" i="1"/>
  <c r="L121" i="1" s="1"/>
  <c r="I121" i="1"/>
  <c r="H121" i="1"/>
  <c r="G121" i="1"/>
  <c r="M118" i="1"/>
  <c r="K118" i="1"/>
  <c r="J118" i="1"/>
  <c r="I118" i="1"/>
  <c r="H118" i="1"/>
  <c r="G118" i="1"/>
  <c r="M117" i="1"/>
  <c r="K117" i="1"/>
  <c r="J117" i="1"/>
  <c r="I117" i="1"/>
  <c r="H117" i="1"/>
  <c r="G117" i="1"/>
  <c r="M116" i="1"/>
  <c r="K116" i="1"/>
  <c r="J116" i="1"/>
  <c r="I116" i="1"/>
  <c r="H116" i="1"/>
  <c r="G116" i="1"/>
  <c r="M115" i="1"/>
  <c r="K115" i="1"/>
  <c r="J115" i="1"/>
  <c r="I115" i="1"/>
  <c r="H115" i="1"/>
  <c r="G115" i="1"/>
  <c r="M112" i="1"/>
  <c r="K112" i="1"/>
  <c r="J112" i="1"/>
  <c r="I112" i="1"/>
  <c r="H112" i="1"/>
  <c r="G112" i="1"/>
  <c r="M109" i="1"/>
  <c r="K109" i="1"/>
  <c r="J109" i="1"/>
  <c r="I109" i="1"/>
  <c r="H109" i="1"/>
  <c r="G109" i="1"/>
  <c r="M106" i="1"/>
  <c r="K106" i="1"/>
  <c r="J106" i="1"/>
  <c r="I106" i="1"/>
  <c r="H106" i="1"/>
  <c r="G106" i="1"/>
  <c r="M105" i="1"/>
  <c r="K105" i="1"/>
  <c r="J105" i="1"/>
  <c r="L105" i="1" s="1"/>
  <c r="I105" i="1"/>
  <c r="H105" i="1"/>
  <c r="G105" i="1"/>
  <c r="M102" i="1"/>
  <c r="K102" i="1"/>
  <c r="J102" i="1"/>
  <c r="I102" i="1"/>
  <c r="H102" i="1"/>
  <c r="G102" i="1"/>
  <c r="M99" i="1"/>
  <c r="K99" i="1"/>
  <c r="J99" i="1"/>
  <c r="I99" i="1"/>
  <c r="H99" i="1"/>
  <c r="G99" i="1"/>
  <c r="M96" i="1"/>
  <c r="K96" i="1"/>
  <c r="J96" i="1"/>
  <c r="I96" i="1"/>
  <c r="H96" i="1"/>
  <c r="G96" i="1"/>
  <c r="M95" i="1"/>
  <c r="K95" i="1"/>
  <c r="J95" i="1"/>
  <c r="I95" i="1"/>
  <c r="H95" i="1"/>
  <c r="G95" i="1"/>
  <c r="M92" i="1"/>
  <c r="K92" i="1"/>
  <c r="J92" i="1"/>
  <c r="I92" i="1"/>
  <c r="H92" i="1"/>
  <c r="G92" i="1"/>
  <c r="M89" i="1"/>
  <c r="K89" i="1"/>
  <c r="J89" i="1"/>
  <c r="I89" i="1"/>
  <c r="H89" i="1"/>
  <c r="G89" i="1"/>
  <c r="M86" i="1"/>
  <c r="K86" i="1"/>
  <c r="J86" i="1"/>
  <c r="I86" i="1"/>
  <c r="H86" i="1"/>
  <c r="G86" i="1"/>
  <c r="M85" i="1"/>
  <c r="K85" i="1"/>
  <c r="J85" i="1"/>
  <c r="L85" i="1" s="1"/>
  <c r="I85" i="1"/>
  <c r="H85" i="1"/>
  <c r="G85" i="1"/>
  <c r="M82" i="1"/>
  <c r="K82" i="1"/>
  <c r="J82" i="1"/>
  <c r="I82" i="1"/>
  <c r="H82" i="1"/>
  <c r="G82" i="1"/>
  <c r="M78" i="1"/>
  <c r="K78" i="1"/>
  <c r="J78" i="1"/>
  <c r="I78" i="1"/>
  <c r="H78" i="1"/>
  <c r="G78" i="1"/>
  <c r="M77" i="1"/>
  <c r="K77" i="1"/>
  <c r="J77" i="1"/>
  <c r="I77" i="1"/>
  <c r="H77" i="1"/>
  <c r="G77" i="1"/>
  <c r="M76" i="1"/>
  <c r="K76" i="1"/>
  <c r="J76" i="1"/>
  <c r="I76" i="1"/>
  <c r="H76" i="1"/>
  <c r="G76" i="1"/>
  <c r="M73" i="1"/>
  <c r="K73" i="1"/>
  <c r="J73" i="1"/>
  <c r="I73" i="1"/>
  <c r="H73" i="1"/>
  <c r="G73" i="1"/>
  <c r="M72" i="1"/>
  <c r="K72" i="1"/>
  <c r="J72" i="1"/>
  <c r="I72" i="1"/>
  <c r="H72" i="1"/>
  <c r="G72" i="1"/>
  <c r="M71" i="1"/>
  <c r="K71" i="1"/>
  <c r="J71" i="1"/>
  <c r="I71" i="1"/>
  <c r="H71" i="1"/>
  <c r="G71" i="1"/>
  <c r="M70" i="1"/>
  <c r="K70" i="1"/>
  <c r="J70" i="1"/>
  <c r="I70" i="1"/>
  <c r="H70" i="1"/>
  <c r="G70" i="1"/>
  <c r="M69" i="1"/>
  <c r="K69" i="1"/>
  <c r="J69" i="1"/>
  <c r="I69" i="1"/>
  <c r="H69" i="1"/>
  <c r="G69" i="1"/>
  <c r="M66" i="1"/>
  <c r="K66" i="1"/>
  <c r="J66" i="1"/>
  <c r="I66" i="1"/>
  <c r="H66" i="1"/>
  <c r="G66" i="1"/>
  <c r="M65" i="1"/>
  <c r="K65" i="1"/>
  <c r="J65" i="1"/>
  <c r="I65" i="1"/>
  <c r="H65" i="1"/>
  <c r="G65" i="1"/>
  <c r="M64" i="1"/>
  <c r="K64" i="1"/>
  <c r="J64" i="1"/>
  <c r="I64" i="1"/>
  <c r="H64" i="1"/>
  <c r="G64" i="1"/>
  <c r="M63" i="1"/>
  <c r="K63" i="1"/>
  <c r="J63" i="1"/>
  <c r="I63" i="1"/>
  <c r="H63" i="1"/>
  <c r="G63" i="1"/>
  <c r="M62" i="1"/>
  <c r="K62" i="1"/>
  <c r="J62" i="1"/>
  <c r="I62" i="1"/>
  <c r="H62" i="1"/>
  <c r="G62" i="1"/>
  <c r="M61" i="1"/>
  <c r="K61" i="1"/>
  <c r="J61" i="1"/>
  <c r="I61" i="1"/>
  <c r="H61" i="1"/>
  <c r="G61" i="1"/>
  <c r="M60" i="1"/>
  <c r="K60" i="1"/>
  <c r="J60" i="1"/>
  <c r="I60" i="1"/>
  <c r="H60" i="1"/>
  <c r="G60" i="1"/>
  <c r="M59" i="1"/>
  <c r="K59" i="1"/>
  <c r="J59" i="1"/>
  <c r="I59" i="1"/>
  <c r="H59" i="1"/>
  <c r="G59" i="1"/>
  <c r="M58" i="1"/>
  <c r="K58" i="1"/>
  <c r="J58" i="1"/>
  <c r="I58" i="1"/>
  <c r="H58" i="1"/>
  <c r="G58" i="1"/>
  <c r="M57" i="1"/>
  <c r="K57" i="1"/>
  <c r="J57" i="1"/>
  <c r="I57" i="1"/>
  <c r="H57" i="1"/>
  <c r="G57" i="1"/>
  <c r="M56" i="1"/>
  <c r="K56" i="1"/>
  <c r="J56" i="1"/>
  <c r="I56" i="1"/>
  <c r="H56" i="1"/>
  <c r="G56" i="1"/>
  <c r="M55" i="1"/>
  <c r="K55" i="1"/>
  <c r="J55" i="1"/>
  <c r="I55" i="1"/>
  <c r="H55" i="1"/>
  <c r="G55" i="1"/>
  <c r="M54" i="1"/>
  <c r="K54" i="1"/>
  <c r="J54" i="1"/>
  <c r="I54" i="1"/>
  <c r="H54" i="1"/>
  <c r="G54" i="1"/>
  <c r="M53" i="1"/>
  <c r="K53" i="1"/>
  <c r="J53" i="1"/>
  <c r="I53" i="1"/>
  <c r="H53" i="1"/>
  <c r="G53" i="1"/>
  <c r="M52" i="1"/>
  <c r="K52" i="1"/>
  <c r="J52" i="1"/>
  <c r="I52" i="1"/>
  <c r="H52" i="1"/>
  <c r="G52" i="1"/>
  <c r="M51" i="1"/>
  <c r="K51" i="1"/>
  <c r="J51" i="1"/>
  <c r="I51" i="1"/>
  <c r="H51" i="1"/>
  <c r="G51" i="1"/>
  <c r="M50" i="1"/>
  <c r="K50" i="1"/>
  <c r="J50" i="1"/>
  <c r="I50" i="1"/>
  <c r="H50" i="1"/>
  <c r="G50" i="1"/>
  <c r="M47" i="1"/>
  <c r="K47" i="1"/>
  <c r="J47" i="1"/>
  <c r="I47" i="1"/>
  <c r="H47" i="1"/>
  <c r="G47" i="1"/>
  <c r="M46" i="1"/>
  <c r="K46" i="1"/>
  <c r="J46" i="1"/>
  <c r="I46" i="1"/>
  <c r="H46" i="1"/>
  <c r="G46" i="1"/>
  <c r="M45" i="1"/>
  <c r="K45" i="1"/>
  <c r="J45" i="1"/>
  <c r="I45" i="1"/>
  <c r="H45" i="1"/>
  <c r="G45" i="1"/>
  <c r="M44" i="1"/>
  <c r="K44" i="1"/>
  <c r="J44" i="1"/>
  <c r="I44" i="1"/>
  <c r="H44" i="1"/>
  <c r="G44" i="1"/>
  <c r="M43" i="1"/>
  <c r="K43" i="1"/>
  <c r="J43" i="1"/>
  <c r="I43" i="1"/>
  <c r="H43" i="1"/>
  <c r="G43" i="1"/>
  <c r="M40" i="1"/>
  <c r="K40" i="1"/>
  <c r="J40" i="1"/>
  <c r="I40" i="1"/>
  <c r="H40" i="1"/>
  <c r="G40" i="1"/>
  <c r="M37" i="1"/>
  <c r="K37" i="1"/>
  <c r="J37" i="1"/>
  <c r="I37" i="1"/>
  <c r="H37" i="1"/>
  <c r="G37" i="1"/>
  <c r="M36" i="1"/>
  <c r="K36" i="1"/>
  <c r="J36" i="1"/>
  <c r="I36" i="1"/>
  <c r="H36" i="1"/>
  <c r="G36" i="1"/>
  <c r="M33" i="1"/>
  <c r="K33" i="1"/>
  <c r="J33" i="1"/>
  <c r="I33" i="1"/>
  <c r="H33" i="1"/>
  <c r="G33" i="1"/>
  <c r="M32" i="1"/>
  <c r="K32" i="1"/>
  <c r="J32" i="1"/>
  <c r="I32" i="1"/>
  <c r="H32" i="1"/>
  <c r="G32" i="1"/>
  <c r="M31" i="1"/>
  <c r="K31" i="1"/>
  <c r="J31" i="1"/>
  <c r="I31" i="1"/>
  <c r="H31" i="1"/>
  <c r="G31" i="1"/>
  <c r="M24" i="1"/>
  <c r="K24" i="1"/>
  <c r="J24" i="1"/>
  <c r="I24" i="1"/>
  <c r="H24" i="1"/>
  <c r="G24" i="1"/>
  <c r="M23" i="1"/>
  <c r="K23" i="1"/>
  <c r="J23" i="1"/>
  <c r="I23" i="1"/>
  <c r="H23" i="1"/>
  <c r="G23" i="1"/>
  <c r="M22" i="1"/>
  <c r="K22" i="1"/>
  <c r="J22" i="1"/>
  <c r="I22" i="1"/>
  <c r="H22" i="1"/>
  <c r="G22" i="1"/>
  <c r="M21" i="1"/>
  <c r="K21" i="1"/>
  <c r="J21" i="1"/>
  <c r="I21" i="1"/>
  <c r="H21" i="1"/>
  <c r="G21" i="1"/>
  <c r="M20" i="1"/>
  <c r="K20" i="1"/>
  <c r="J20" i="1"/>
  <c r="I20" i="1"/>
  <c r="H20" i="1"/>
  <c r="G20" i="1"/>
  <c r="M19" i="1"/>
  <c r="K19" i="1"/>
  <c r="J19" i="1"/>
  <c r="I19" i="1"/>
  <c r="H19" i="1"/>
  <c r="G19" i="1"/>
  <c r="M18" i="1"/>
  <c r="K18" i="1"/>
  <c r="J18" i="1"/>
  <c r="I18" i="1"/>
  <c r="H18" i="1"/>
  <c r="G18" i="1"/>
  <c r="M17" i="1"/>
  <c r="K17" i="1"/>
  <c r="J17" i="1"/>
  <c r="I17" i="1"/>
  <c r="H17" i="1"/>
  <c r="G17" i="1"/>
  <c r="M16" i="1"/>
  <c r="K16" i="1"/>
  <c r="J16" i="1"/>
  <c r="I16" i="1"/>
  <c r="H16" i="1"/>
  <c r="G16" i="1"/>
  <c r="M15" i="1"/>
  <c r="K15" i="1"/>
  <c r="J15" i="1"/>
  <c r="I15" i="1"/>
  <c r="H15" i="1"/>
  <c r="G15" i="1"/>
  <c r="L15" i="1" s="1"/>
  <c r="M14" i="1"/>
  <c r="K14" i="1"/>
  <c r="J14" i="1"/>
  <c r="I14" i="1"/>
  <c r="H14" i="1"/>
  <c r="G14" i="1"/>
  <c r="M13" i="1"/>
  <c r="K13" i="1"/>
  <c r="J13" i="1"/>
  <c r="I13" i="1"/>
  <c r="H13" i="1"/>
  <c r="G13" i="1"/>
  <c r="M12" i="1"/>
  <c r="K12" i="1"/>
  <c r="J12" i="1"/>
  <c r="I12" i="1"/>
  <c r="H12" i="1"/>
  <c r="G12" i="1"/>
  <c r="M11" i="1"/>
  <c r="K11" i="1"/>
  <c r="J11" i="1"/>
  <c r="I11" i="1"/>
  <c r="H11" i="1"/>
  <c r="G11" i="1"/>
  <c r="M10" i="1"/>
  <c r="K10" i="1"/>
  <c r="J10" i="1"/>
  <c r="I10" i="1"/>
  <c r="H10" i="1"/>
  <c r="G10" i="1"/>
  <c r="M9" i="1"/>
  <c r="K9" i="1"/>
  <c r="J9" i="1"/>
  <c r="I9" i="1"/>
  <c r="H9" i="1"/>
  <c r="G9" i="1"/>
  <c r="M8" i="1"/>
  <c r="K8" i="1"/>
  <c r="J8" i="1"/>
  <c r="I8" i="1"/>
  <c r="H8" i="1"/>
  <c r="G8" i="1"/>
  <c r="L71" i="1"/>
  <c r="L122" i="1"/>
  <c r="L106" i="1"/>
  <c r="L86" i="1"/>
  <c r="L60" i="1"/>
  <c r="L43" i="1"/>
  <c r="E65" i="1"/>
  <c r="L14" i="1" l="1"/>
  <c r="L22" i="1"/>
  <c r="L28" i="1"/>
  <c r="N28" i="1" s="1"/>
  <c r="L40" i="1"/>
  <c r="L52" i="1"/>
  <c r="L70" i="1"/>
  <c r="L54" i="1"/>
  <c r="L53" i="1"/>
  <c r="L61" i="1"/>
  <c r="L109" i="1"/>
  <c r="L47" i="1"/>
  <c r="L23" i="1"/>
  <c r="L96" i="1"/>
  <c r="L12" i="1"/>
  <c r="L16" i="1"/>
  <c r="L31" i="1"/>
  <c r="L37" i="1"/>
  <c r="L46" i="1"/>
  <c r="L58" i="1"/>
  <c r="L73" i="1"/>
  <c r="L82" i="1"/>
  <c r="L95" i="1"/>
  <c r="L116" i="1"/>
  <c r="L123" i="1"/>
  <c r="L133" i="1"/>
  <c r="L11" i="1"/>
  <c r="L57" i="1"/>
  <c r="L62" i="1"/>
  <c r="L145" i="1"/>
  <c r="N145" i="1" s="1"/>
  <c r="L10" i="1"/>
  <c r="L20" i="1"/>
  <c r="L24" i="1"/>
  <c r="N24" i="1" s="1"/>
  <c r="L45" i="1"/>
  <c r="L51" i="1"/>
  <c r="L56" i="1"/>
  <c r="L66" i="1"/>
  <c r="L92" i="1"/>
  <c r="L102" i="1"/>
  <c r="L115" i="1"/>
  <c r="L130" i="1"/>
  <c r="L19" i="1"/>
  <c r="L65" i="1"/>
  <c r="L72" i="1"/>
  <c r="L142" i="1"/>
  <c r="L9" i="1"/>
  <c r="L13" i="1"/>
  <c r="L18" i="1"/>
  <c r="L36" i="1"/>
  <c r="L44" i="1"/>
  <c r="L55" i="1"/>
  <c r="L59" i="1"/>
  <c r="L64" i="1"/>
  <c r="L78" i="1"/>
  <c r="L112" i="1"/>
  <c r="L118" i="1"/>
  <c r="L129" i="1"/>
  <c r="L33" i="1"/>
  <c r="L77" i="1"/>
  <c r="L89" i="1"/>
  <c r="L17" i="1"/>
  <c r="L21" i="1"/>
  <c r="L32" i="1"/>
  <c r="L50" i="1"/>
  <c r="L63" i="1"/>
  <c r="L69" i="1"/>
  <c r="L76" i="1"/>
  <c r="L99" i="1"/>
  <c r="L117" i="1"/>
  <c r="L126" i="1"/>
  <c r="L136" i="1"/>
  <c r="N71" i="1"/>
  <c r="N23" i="1"/>
  <c r="E130" i="1"/>
  <c r="E46" i="1"/>
  <c r="E19" i="1"/>
  <c r="E139" i="1"/>
  <c r="N118" i="1" l="1"/>
  <c r="N117" i="1"/>
  <c r="N130" i="1"/>
  <c r="N21" i="1"/>
  <c r="N65" i="1"/>
  <c r="E123" i="1"/>
  <c r="E122" i="1"/>
  <c r="E17" i="1"/>
  <c r="E16" i="1"/>
  <c r="E9" i="1"/>
  <c r="E10" i="1"/>
  <c r="E11" i="1"/>
  <c r="E12" i="1"/>
  <c r="E14" i="1"/>
  <c r="E15" i="1"/>
  <c r="E31" i="1"/>
  <c r="E32" i="1"/>
  <c r="E33" i="1"/>
  <c r="E36" i="1"/>
  <c r="E37" i="1"/>
  <c r="E40" i="1"/>
  <c r="E43" i="1"/>
  <c r="E44" i="1"/>
  <c r="E45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9" i="1"/>
  <c r="E70" i="1"/>
  <c r="E72" i="1"/>
  <c r="E73" i="1"/>
  <c r="E76" i="1"/>
  <c r="E77" i="1"/>
  <c r="E82" i="1"/>
  <c r="E85" i="1"/>
  <c r="E86" i="1"/>
  <c r="E92" i="1"/>
  <c r="E95" i="1"/>
  <c r="E96" i="1"/>
  <c r="E99" i="1"/>
  <c r="E102" i="1"/>
  <c r="E105" i="1"/>
  <c r="E109" i="1"/>
  <c r="E112" i="1"/>
  <c r="E115" i="1"/>
  <c r="E116" i="1"/>
  <c r="E121" i="1"/>
  <c r="E126" i="1"/>
  <c r="E129" i="1"/>
  <c r="E133" i="1"/>
  <c r="E136" i="1"/>
  <c r="M149" i="1"/>
  <c r="M151" i="1" s="1"/>
  <c r="N72" i="1" l="1"/>
  <c r="N109" i="1"/>
  <c r="N85" i="1"/>
  <c r="N64" i="1"/>
  <c r="N33" i="1"/>
  <c r="N76" i="1"/>
  <c r="N123" i="1"/>
  <c r="N56" i="1"/>
  <c r="N59" i="1"/>
  <c r="N66" i="1"/>
  <c r="N16" i="1"/>
  <c r="N102" i="1"/>
  <c r="N44" i="1"/>
  <c r="N133" i="1"/>
  <c r="N31" i="1"/>
  <c r="N139" i="1"/>
  <c r="N116" i="1"/>
  <c r="N52" i="1"/>
  <c r="N142" i="1"/>
  <c r="N61" i="1"/>
  <c r="N12" i="1"/>
  <c r="N92" i="1"/>
  <c r="N36" i="1"/>
  <c r="N115" i="1"/>
  <c r="N18" i="1"/>
  <c r="N86" i="1"/>
  <c r="N47" i="1"/>
  <c r="N13" i="1"/>
  <c r="N89" i="1"/>
  <c r="N54" i="1"/>
  <c r="N69" i="1"/>
  <c r="N106" i="1"/>
  <c r="N46" i="1"/>
  <c r="N126" i="1"/>
  <c r="N57" i="1"/>
  <c r="N70" i="1"/>
  <c r="N82" i="1"/>
  <c r="N22" i="1"/>
  <c r="N105" i="1"/>
  <c r="N14" i="1"/>
  <c r="N96" i="1"/>
  <c r="N40" i="1"/>
  <c r="N53" i="1"/>
  <c r="N51" i="1"/>
  <c r="N73" i="1"/>
  <c r="N17" i="1"/>
  <c r="N95" i="1"/>
  <c r="N10" i="1"/>
  <c r="N77" i="1"/>
  <c r="N19" i="1"/>
  <c r="N99" i="1"/>
  <c r="N43" i="1"/>
  <c r="N58" i="1"/>
  <c r="N9" i="1"/>
  <c r="N63" i="1"/>
  <c r="N32" i="1"/>
  <c r="N37" i="1"/>
  <c r="N62" i="1"/>
  <c r="N15" i="1"/>
  <c r="N129" i="1"/>
  <c r="N55" i="1"/>
  <c r="N121" i="1"/>
  <c r="N136" i="1"/>
  <c r="N60" i="1"/>
  <c r="N11" i="1"/>
  <c r="N78" i="1"/>
  <c r="N20" i="1"/>
  <c r="N112" i="1"/>
  <c r="N50" i="1"/>
  <c r="N122" i="1"/>
  <c r="N45" i="1"/>
  <c r="E8" i="1"/>
  <c r="L8" i="1" l="1"/>
  <c r="L149" i="1" l="1"/>
  <c r="L151" i="1" s="1"/>
  <c r="N8" i="1"/>
  <c r="N149" i="1" l="1"/>
  <c r="N151" i="1" s="1"/>
</calcChain>
</file>

<file path=xl/sharedStrings.xml><?xml version="1.0" encoding="utf-8"?>
<sst xmlns="http://schemas.openxmlformats.org/spreadsheetml/2006/main" count="373" uniqueCount="238">
  <si>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</si>
  <si>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</si>
  <si>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</si>
  <si>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</si>
  <si>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</si>
  <si>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</si>
  <si>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</si>
  <si>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</si>
  <si>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</si>
  <si>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</si>
  <si>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</si>
  <si>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</si>
  <si>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</si>
  <si>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</si>
  <si>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</si>
  <si>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</si>
  <si>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</si>
  <si>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</si>
  <si>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</si>
  <si>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</si>
  <si>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</si>
  <si>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</si>
  <si>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</si>
  <si>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</si>
  <si>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</si>
  <si>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</si>
  <si>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</si>
  <si>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</si>
  <si>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</si>
  <si>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</si>
  <si>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</si>
  <si>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</si>
  <si>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</si>
  <si>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</si>
  <si>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</si>
  <si>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</si>
  <si>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</si>
  <si>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</si>
  <si>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</si>
  <si>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</si>
  <si>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</si>
  <si>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</si>
  <si>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</si>
  <si>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</si>
  <si>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</si>
  <si>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</si>
  <si>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</si>
  <si>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</si>
  <si>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</si>
  <si>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</si>
  <si>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</si>
  <si>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</si>
  <si>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</si>
  <si>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</si>
  <si>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</si>
  <si>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</si>
  <si>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</si>
  <si>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</si>
  <si>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</si>
  <si>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</si>
  <si>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</si>
  <si>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</si>
  <si>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</si>
  <si>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</si>
  <si>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</si>
  <si>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</si>
  <si>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</si>
  <si>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</si>
  <si>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</si>
  <si>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</si>
  <si>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</si>
  <si>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</si>
  <si>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</si>
  <si>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</si>
  <si>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</si>
  <si>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</si>
  <si>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</si>
  <si>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</si>
  <si>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</si>
  <si>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</si>
  <si>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</si>
  <si>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</si>
  <si>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</si>
  <si>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</si>
  <si>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</si>
  <si>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</si>
  <si>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</si>
  <si>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</si>
  <si>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</si>
  <si>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</si>
  <si>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</si>
  <si>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</si>
  <si>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</si>
  <si>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</si>
  <si>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</si>
  <si>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</si>
  <si>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</si>
  <si>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</si>
  <si>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</si>
  <si>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</si>
  <si>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</si>
  <si>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</si>
  <si>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</si>
  <si>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</si>
  <si>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</si>
  <si>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</si>
  <si>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</si>
  <si>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</si>
  <si>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</si>
  <si>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</si>
  <si>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</si>
  <si>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</si>
  <si>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</si>
  <si>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</si>
  <si>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</si>
  <si>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</si>
  <si>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</si>
  <si>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</si>
  <si>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</si>
  <si>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</si>
  <si>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</si>
  <si>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</si>
  <si>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</si>
  <si>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</si>
  <si>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</si>
  <si>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</si>
  <si>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</si>
  <si>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</si>
  <si>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</si>
  <si>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</si>
  <si>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</si>
  <si>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</si>
  <si>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</si>
  <si>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</si>
  <si>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</si>
  <si>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</si>
  <si>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</si>
  <si>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</si>
  <si>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</si>
  <si>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</si>
  <si>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</si>
  <si>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</si>
  <si>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</si>
  <si>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</si>
  <si>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</si>
  <si>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</si>
  <si>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</si>
  <si>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</si>
  <si>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</si>
  <si>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</si>
  <si>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</si>
  <si>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</si>
  <si>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</si>
  <si>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</si>
  <si>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</si>
  <si>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</si>
  <si>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</si>
  <si>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</si>
  <si>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</si>
  <si>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</si>
  <si>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</si>
  <si>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</si>
  <si>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</si>
  <si>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</si>
  <si>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</si>
  <si>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</si>
  <si>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</si>
  <si>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</si>
  <si>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</si>
  <si>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</si>
  <si>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</si>
  <si>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</si>
  <si>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</si>
  <si>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</si>
  <si>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</si>
  <si>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</si>
  <si>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</si>
  <si>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</si>
  <si>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</si>
  <si>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</si>
  <si>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</si>
  <si>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</si>
  <si>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</si>
  <si>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</si>
  <si>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</si>
  <si>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</si>
  <si>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</si>
  <si>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</si>
  <si>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</si>
  <si>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</si>
  <si>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</si>
  <si>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</si>
  <si>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</si>
  <si>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</si>
  <si>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</si>
  <si>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</si>
  <si>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</si>
  <si>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</si>
  <si>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</si>
  <si>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</si>
  <si>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</si>
  <si>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</si>
  <si>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</si>
  <si>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</si>
  <si>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</si>
  <si>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</si>
  <si>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</si>
  <si>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</si>
  <si>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</si>
  <si>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</si>
  <si>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</si>
  <si>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</si>
  <si>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</si>
  <si>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</si>
  <si>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</si>
  <si>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</si>
  <si>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</si>
  <si>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</si>
  <si>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</si>
  <si>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</si>
  <si>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</si>
  <si>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</si>
  <si>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</si>
  <si>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</si>
  <si>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</si>
  <si>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</si>
  <si>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</si>
  <si>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</si>
  <si>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00983</t>
  </si>
  <si>
    <t>MORA  AGRAZ HECTOR ALEXIS</t>
  </si>
  <si>
    <t>00984</t>
  </si>
  <si>
    <t>ROSALIO TORRES MARCOS</t>
  </si>
  <si>
    <t>00982</t>
  </si>
  <si>
    <t>MENDEZ PEREZ MIGUEL ANGEL</t>
  </si>
  <si>
    <t>JUNIO DE 2023</t>
  </si>
  <si>
    <t>Departamento 9 FUNDACION COLOSIO</t>
  </si>
  <si>
    <t>00985</t>
  </si>
  <si>
    <t>DOMINGUEZ REYES MARIA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</si>
</sst>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6%20JUNI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11767.5</v>
          </cell>
          <cell r="N9">
            <v>0</v>
          </cell>
          <cell r="O9">
            <v>2160.7199999999998</v>
          </cell>
          <cell r="P9">
            <v>0</v>
          </cell>
          <cell r="Q9">
            <v>0</v>
          </cell>
          <cell r="R9">
            <v>0</v>
          </cell>
          <cell r="S9">
            <v>1007.62</v>
          </cell>
          <cell r="T9">
            <v>1007.62</v>
          </cell>
          <cell r="U9">
            <v>357.9</v>
          </cell>
          <cell r="V9">
            <v>1000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4526.24</v>
          </cell>
          <cell r="AI9">
            <v>7241.26</v>
          </cell>
          <cell r="AJ9">
            <v>249.26</v>
          </cell>
          <cell r="AK9">
            <v>604.04</v>
          </cell>
          <cell r="AL9">
            <v>938.12</v>
          </cell>
          <cell r="AM9">
            <v>284.86</v>
          </cell>
        </row>
        <row r="10">
          <cell r="A10" t="str">
            <v>00005</v>
          </cell>
          <cell r="B10" t="str">
            <v>CONTRERAS GARCIA LUCILA</v>
          </cell>
          <cell r="C10">
            <v>14409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14409</v>
          </cell>
          <cell r="N10">
            <v>0</v>
          </cell>
          <cell r="O10">
            <v>0</v>
          </cell>
          <cell r="P10">
            <v>5895.9</v>
          </cell>
          <cell r="Q10">
            <v>0</v>
          </cell>
          <cell r="R10">
            <v>0</v>
          </cell>
          <cell r="S10">
            <v>1461.8</v>
          </cell>
          <cell r="T10">
            <v>1461.8</v>
          </cell>
          <cell r="U10">
            <v>424.96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7782.66</v>
          </cell>
          <cell r="AI10">
            <v>6626.34</v>
          </cell>
          <cell r="AJ10">
            <v>291.54000000000002</v>
          </cell>
          <cell r="AK10">
            <v>706.54</v>
          </cell>
          <cell r="AL10">
            <v>1006.98</v>
          </cell>
          <cell r="AM10">
            <v>333.2</v>
          </cell>
        </row>
        <row r="11">
          <cell r="A11" t="str">
            <v>00007</v>
          </cell>
          <cell r="B11" t="str">
            <v>DE LEON CORONA JANE VANESSA</v>
          </cell>
          <cell r="C11">
            <v>11767.5</v>
          </cell>
          <cell r="D11">
            <v>0</v>
          </cell>
          <cell r="E11">
            <v>1000</v>
          </cell>
          <cell r="F11">
            <v>3232.5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15000</v>
          </cell>
          <cell r="N11">
            <v>0</v>
          </cell>
          <cell r="O11">
            <v>0</v>
          </cell>
          <cell r="P11">
            <v>3368.14</v>
          </cell>
          <cell r="Q11">
            <v>0</v>
          </cell>
          <cell r="R11">
            <v>0</v>
          </cell>
          <cell r="S11">
            <v>1567.72</v>
          </cell>
          <cell r="T11">
            <v>1567.72</v>
          </cell>
          <cell r="U11">
            <v>362.64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5298.5</v>
          </cell>
          <cell r="AI11">
            <v>9701.5</v>
          </cell>
          <cell r="AJ11">
            <v>252.24</v>
          </cell>
          <cell r="AK11">
            <v>611.28</v>
          </cell>
          <cell r="AL11">
            <v>942.96</v>
          </cell>
          <cell r="AM11">
            <v>288.27999999999997</v>
          </cell>
        </row>
        <row r="12">
          <cell r="A12" t="str">
            <v>00015</v>
          </cell>
          <cell r="B12" t="str">
            <v>LOPEZ HUESO TAYDE LUCINA</v>
          </cell>
          <cell r="C12">
            <v>14409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14409</v>
          </cell>
          <cell r="N12">
            <v>0</v>
          </cell>
          <cell r="O12">
            <v>0</v>
          </cell>
          <cell r="P12">
            <v>4850.92</v>
          </cell>
          <cell r="Q12">
            <v>0</v>
          </cell>
          <cell r="R12">
            <v>0</v>
          </cell>
          <cell r="S12">
            <v>1461.8</v>
          </cell>
          <cell r="T12">
            <v>1461.8</v>
          </cell>
          <cell r="U12">
            <v>424.96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6737.68</v>
          </cell>
          <cell r="AI12">
            <v>7671.32</v>
          </cell>
          <cell r="AJ12">
            <v>291.54000000000002</v>
          </cell>
          <cell r="AK12">
            <v>706.52</v>
          </cell>
          <cell r="AL12">
            <v>1006.96</v>
          </cell>
          <cell r="AM12">
            <v>333.18</v>
          </cell>
        </row>
        <row r="13">
          <cell r="A13" t="str">
            <v>00021</v>
          </cell>
          <cell r="B13" t="str">
            <v>ROJAS LOPEZ MIGUEL ANGEL</v>
          </cell>
          <cell r="C13">
            <v>7918.2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7918.2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548.58000000000004</v>
          </cell>
          <cell r="T13">
            <v>548.58000000000004</v>
          </cell>
          <cell r="U13">
            <v>242.34</v>
          </cell>
          <cell r="V13">
            <v>1000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1790.92</v>
          </cell>
          <cell r="AI13">
            <v>6127.28</v>
          </cell>
          <cell r="AJ13">
            <v>176.38</v>
          </cell>
          <cell r="AK13">
            <v>398.42</v>
          </cell>
          <cell r="AL13">
            <v>819.42</v>
          </cell>
          <cell r="AM13">
            <v>201.58</v>
          </cell>
        </row>
        <row r="14">
          <cell r="A14" t="str">
            <v>00042</v>
          </cell>
          <cell r="B14" t="str">
            <v>MUCIÑO VELAZQUEZ ERIKA VIVIANA</v>
          </cell>
          <cell r="C14">
            <v>9800.7000000000007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9800.7000000000007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753.4</v>
          </cell>
          <cell r="T14">
            <v>753.4</v>
          </cell>
          <cell r="U14">
            <v>277.10000000000002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1030.5</v>
          </cell>
          <cell r="AI14">
            <v>8770.2000000000007</v>
          </cell>
          <cell r="AJ14">
            <v>198.3</v>
          </cell>
          <cell r="AK14">
            <v>455.08</v>
          </cell>
          <cell r="AL14">
            <v>855.12</v>
          </cell>
          <cell r="AM14">
            <v>226.64</v>
          </cell>
        </row>
        <row r="15">
          <cell r="A15" t="str">
            <v>00061</v>
          </cell>
          <cell r="B15" t="str">
            <v>ARREOLA CASTAÑEDA ALBERTO</v>
          </cell>
          <cell r="C15">
            <v>9999.9</v>
          </cell>
          <cell r="D15">
            <v>0</v>
          </cell>
          <cell r="E15">
            <v>1000</v>
          </cell>
          <cell r="F15">
            <v>9000.1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19000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2412.36</v>
          </cell>
          <cell r="T15">
            <v>2412.36</v>
          </cell>
          <cell r="U15">
            <v>383.82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2796.18</v>
          </cell>
          <cell r="AI15">
            <v>16203.82</v>
          </cell>
          <cell r="AJ15">
            <v>265.60000000000002</v>
          </cell>
          <cell r="AK15">
            <v>643.64</v>
          </cell>
          <cell r="AL15">
            <v>964.72</v>
          </cell>
          <cell r="AM15">
            <v>303.54000000000002</v>
          </cell>
        </row>
        <row r="16">
          <cell r="A16" t="str">
            <v>00067</v>
          </cell>
          <cell r="B16" t="str">
            <v>FLORES DIAZ MARIA DE LA LUZ</v>
          </cell>
          <cell r="C16">
            <v>6223.2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6223.2</v>
          </cell>
          <cell r="N16">
            <v>0</v>
          </cell>
          <cell r="O16">
            <v>0</v>
          </cell>
          <cell r="P16">
            <v>0</v>
          </cell>
          <cell r="Q16">
            <v>-250.2</v>
          </cell>
          <cell r="R16">
            <v>0</v>
          </cell>
          <cell r="S16">
            <v>365.3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6223.2</v>
          </cell>
          <cell r="AJ16">
            <v>170.88</v>
          </cell>
          <cell r="AK16">
            <v>350.84</v>
          </cell>
          <cell r="AL16">
            <v>805.78</v>
          </cell>
          <cell r="AM16">
            <v>143.9</v>
          </cell>
        </row>
        <row r="17">
          <cell r="A17" t="str">
            <v>00071</v>
          </cell>
          <cell r="B17" t="str">
            <v>HUERTA GOMEZ ELIZABETH</v>
          </cell>
          <cell r="C17">
            <v>13087.5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13087.5</v>
          </cell>
          <cell r="N17">
            <v>0</v>
          </cell>
          <cell r="O17">
            <v>0</v>
          </cell>
          <cell r="P17">
            <v>3638.66</v>
          </cell>
          <cell r="Q17">
            <v>0</v>
          </cell>
          <cell r="R17">
            <v>0</v>
          </cell>
          <cell r="S17">
            <v>1225</v>
          </cell>
          <cell r="T17">
            <v>1225</v>
          </cell>
          <cell r="U17">
            <v>382.56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5246.22</v>
          </cell>
          <cell r="AI17">
            <v>7841.28</v>
          </cell>
          <cell r="AJ17">
            <v>264.8</v>
          </cell>
          <cell r="AK17">
            <v>641.74</v>
          </cell>
          <cell r="AL17">
            <v>963.42</v>
          </cell>
          <cell r="AM17">
            <v>302.64</v>
          </cell>
        </row>
        <row r="18">
          <cell r="A18" t="str">
            <v>00080</v>
          </cell>
          <cell r="B18" t="str">
            <v>ROMERO ROMERO INGRID</v>
          </cell>
          <cell r="C18">
            <v>15504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15504</v>
          </cell>
          <cell r="N18">
            <v>0</v>
          </cell>
          <cell r="O18">
            <v>0</v>
          </cell>
          <cell r="P18">
            <v>4326.42</v>
          </cell>
          <cell r="Q18">
            <v>0</v>
          </cell>
          <cell r="R18">
            <v>0</v>
          </cell>
          <cell r="S18">
            <v>1665.6</v>
          </cell>
          <cell r="T18">
            <v>1665.6</v>
          </cell>
          <cell r="U18">
            <v>460.1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159.4</v>
          </cell>
          <cell r="AE18">
            <v>0</v>
          </cell>
          <cell r="AF18">
            <v>0</v>
          </cell>
          <cell r="AG18">
            <v>0</v>
          </cell>
          <cell r="AH18">
            <v>6611.52</v>
          </cell>
          <cell r="AI18">
            <v>8892.48</v>
          </cell>
          <cell r="AJ18">
            <v>313.7</v>
          </cell>
          <cell r="AK18">
            <v>760.22</v>
          </cell>
          <cell r="AL18">
            <v>1043.06</v>
          </cell>
          <cell r="AM18">
            <v>358.52</v>
          </cell>
        </row>
        <row r="19">
          <cell r="A19" t="str">
            <v>00093</v>
          </cell>
          <cell r="B19" t="str">
            <v>HERNANDEZ VIRGEN VERONICA</v>
          </cell>
          <cell r="C19">
            <v>9168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9168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684.56</v>
          </cell>
          <cell r="T19">
            <v>684.56</v>
          </cell>
          <cell r="U19">
            <v>256.77999999999997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941.34</v>
          </cell>
          <cell r="AI19">
            <v>8226.66</v>
          </cell>
          <cell r="AJ19">
            <v>185.5</v>
          </cell>
          <cell r="AK19">
            <v>419.02</v>
          </cell>
          <cell r="AL19">
            <v>834.28</v>
          </cell>
          <cell r="AM19">
            <v>212</v>
          </cell>
        </row>
        <row r="20">
          <cell r="A20" t="str">
            <v>00113</v>
          </cell>
          <cell r="B20" t="str">
            <v>HERNANDEZ MURILLO JOSE ADRIAN</v>
          </cell>
          <cell r="C20">
            <v>17429.400000000001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17429.400000000001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2076.88</v>
          </cell>
          <cell r="T20">
            <v>2076.88</v>
          </cell>
          <cell r="U20">
            <v>554.1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2630.98</v>
          </cell>
          <cell r="AI20">
            <v>14798.42</v>
          </cell>
          <cell r="AJ20">
            <v>373</v>
          </cell>
          <cell r="AK20">
            <v>903.92</v>
          </cell>
          <cell r="AL20">
            <v>1139.6199999999999</v>
          </cell>
          <cell r="AM20">
            <v>426.28</v>
          </cell>
        </row>
        <row r="21">
          <cell r="A21" t="str">
            <v>00118</v>
          </cell>
          <cell r="B21" t="str">
            <v>RAMIREZ GALLEGOS LORENA</v>
          </cell>
          <cell r="C21">
            <v>8550</v>
          </cell>
          <cell r="D21">
            <v>0</v>
          </cell>
          <cell r="E21">
            <v>1000</v>
          </cell>
          <cell r="F21">
            <v>3450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12000</v>
          </cell>
          <cell r="N21">
            <v>0</v>
          </cell>
          <cell r="O21">
            <v>0</v>
          </cell>
          <cell r="P21">
            <v>3027.94</v>
          </cell>
          <cell r="Q21">
            <v>0</v>
          </cell>
          <cell r="R21">
            <v>0</v>
          </cell>
          <cell r="S21">
            <v>1044.82</v>
          </cell>
          <cell r="T21">
            <v>1044.82</v>
          </cell>
          <cell r="U21">
            <v>332.7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4405.46</v>
          </cell>
          <cell r="AI21">
            <v>7594.54</v>
          </cell>
          <cell r="AJ21">
            <v>233.38</v>
          </cell>
          <cell r="AK21">
            <v>565.55999999999995</v>
          </cell>
          <cell r="AL21">
            <v>912.22</v>
          </cell>
          <cell r="AM21">
            <v>266.72000000000003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7918.2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548.58000000000004</v>
          </cell>
          <cell r="T22">
            <v>548.58000000000004</v>
          </cell>
          <cell r="U22">
            <v>217.44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766.02</v>
          </cell>
          <cell r="AI22">
            <v>7152.18</v>
          </cell>
          <cell r="AJ22">
            <v>160.22</v>
          </cell>
          <cell r="AK22">
            <v>354.22</v>
          </cell>
          <cell r="AL22">
            <v>795.08</v>
          </cell>
          <cell r="AM22">
            <v>183.1</v>
          </cell>
        </row>
        <row r="23">
          <cell r="A23" t="str">
            <v>00165</v>
          </cell>
          <cell r="B23" t="str">
            <v>GOMEZ DUEÑAS ROSELIA</v>
          </cell>
          <cell r="C23">
            <v>6660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6660</v>
          </cell>
          <cell r="N23">
            <v>0</v>
          </cell>
          <cell r="O23">
            <v>0</v>
          </cell>
          <cell r="P23">
            <v>2213.14</v>
          </cell>
          <cell r="Q23">
            <v>-250.2</v>
          </cell>
          <cell r="R23">
            <v>0</v>
          </cell>
          <cell r="S23">
            <v>411.68</v>
          </cell>
          <cell r="T23">
            <v>161.47999999999999</v>
          </cell>
          <cell r="U23">
            <v>184.84</v>
          </cell>
          <cell r="V23">
            <v>700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3259.46</v>
          </cell>
          <cell r="AI23">
            <v>3400.54</v>
          </cell>
          <cell r="AJ23">
            <v>136.22</v>
          </cell>
          <cell r="AK23">
            <v>291.95999999999998</v>
          </cell>
          <cell r="AL23">
            <v>771.08</v>
          </cell>
          <cell r="AM23">
            <v>155.68</v>
          </cell>
        </row>
        <row r="24">
          <cell r="A24" t="str">
            <v>00169</v>
          </cell>
          <cell r="B24" t="str">
            <v>TOVAR LOPEZ ROGELIO</v>
          </cell>
          <cell r="C24">
            <v>15750</v>
          </cell>
          <cell r="D24">
            <v>0</v>
          </cell>
          <cell r="E24">
            <v>1000</v>
          </cell>
          <cell r="F24">
            <v>1850.8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17600.8</v>
          </cell>
          <cell r="N24">
            <v>0</v>
          </cell>
          <cell r="O24">
            <v>1981.98</v>
          </cell>
          <cell r="P24">
            <v>0</v>
          </cell>
          <cell r="Q24">
            <v>0</v>
          </cell>
          <cell r="R24">
            <v>0</v>
          </cell>
          <cell r="S24">
            <v>2113.48</v>
          </cell>
          <cell r="T24">
            <v>2113.48</v>
          </cell>
          <cell r="U24">
            <v>467.98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4563.4399999999996</v>
          </cell>
          <cell r="AI24">
            <v>13037.36</v>
          </cell>
          <cell r="AJ24">
            <v>318.68</v>
          </cell>
          <cell r="AK24">
            <v>772.3</v>
          </cell>
          <cell r="AL24">
            <v>1051.18</v>
          </cell>
          <cell r="AM24">
            <v>364.2</v>
          </cell>
        </row>
        <row r="25">
          <cell r="A25" t="str">
            <v>00187</v>
          </cell>
          <cell r="B25" t="str">
            <v>GALLEGOS NEGRETE ROSA ELENA</v>
          </cell>
          <cell r="C25">
            <v>6660</v>
          </cell>
          <cell r="D25">
            <v>0</v>
          </cell>
          <cell r="E25">
            <v>1000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6660</v>
          </cell>
          <cell r="N25">
            <v>0</v>
          </cell>
          <cell r="O25">
            <v>0</v>
          </cell>
          <cell r="P25">
            <v>2399.08</v>
          </cell>
          <cell r="Q25">
            <v>-250.2</v>
          </cell>
          <cell r="R25">
            <v>0</v>
          </cell>
          <cell r="S25">
            <v>411.68</v>
          </cell>
          <cell r="T25">
            <v>161.47999999999999</v>
          </cell>
          <cell r="U25">
            <v>184.06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2744.62</v>
          </cell>
          <cell r="AI25">
            <v>3915.38</v>
          </cell>
          <cell r="AJ25">
            <v>135.62</v>
          </cell>
          <cell r="AK25">
            <v>290.7</v>
          </cell>
          <cell r="AL25">
            <v>770.52</v>
          </cell>
          <cell r="AM25">
            <v>155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9918.2999999999993</v>
          </cell>
          <cell r="D26">
            <v>0</v>
          </cell>
          <cell r="E26">
            <v>1000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9918.2999999999993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766.18</v>
          </cell>
          <cell r="T26">
            <v>766.18</v>
          </cell>
          <cell r="U26">
            <v>280.86</v>
          </cell>
          <cell r="V26">
            <v>600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1647.04</v>
          </cell>
          <cell r="AI26">
            <v>8271.26</v>
          </cell>
          <cell r="AJ26">
            <v>200.68</v>
          </cell>
          <cell r="AK26">
            <v>460.54</v>
          </cell>
          <cell r="AL26">
            <v>859</v>
          </cell>
          <cell r="AM26">
            <v>229.35</v>
          </cell>
        </row>
        <row r="27">
          <cell r="A27" t="str">
            <v>00199</v>
          </cell>
          <cell r="B27" t="str">
            <v>MEZA ARANA MAYRA GISELA</v>
          </cell>
          <cell r="C27">
            <v>11767.5</v>
          </cell>
          <cell r="D27">
            <v>0</v>
          </cell>
          <cell r="E27">
            <v>1000</v>
          </cell>
          <cell r="F27">
            <v>3232.5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15000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1567.72</v>
          </cell>
          <cell r="T27">
            <v>1567.72</v>
          </cell>
          <cell r="U27">
            <v>429.9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1997.62</v>
          </cell>
          <cell r="AI27">
            <v>13002.38</v>
          </cell>
          <cell r="AJ27">
            <v>294.66000000000003</v>
          </cell>
          <cell r="AK27">
            <v>714.1</v>
          </cell>
          <cell r="AL27">
            <v>1012.06</v>
          </cell>
          <cell r="AM27">
            <v>336.76</v>
          </cell>
        </row>
        <row r="28">
          <cell r="A28" t="str">
            <v>00202</v>
          </cell>
          <cell r="B28" t="str">
            <v>ARCINIEGA OROPEZA ALEJANDRA PAOLA</v>
          </cell>
          <cell r="C28">
            <v>9168</v>
          </cell>
          <cell r="D28">
            <v>0</v>
          </cell>
          <cell r="E28">
            <v>1000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9168</v>
          </cell>
          <cell r="N28">
            <v>0</v>
          </cell>
          <cell r="O28">
            <v>0</v>
          </cell>
          <cell r="P28">
            <v>3360.82</v>
          </cell>
          <cell r="Q28">
            <v>0</v>
          </cell>
          <cell r="R28">
            <v>0</v>
          </cell>
          <cell r="S28">
            <v>684.56</v>
          </cell>
          <cell r="T28">
            <v>684.56</v>
          </cell>
          <cell r="U28">
            <v>265.27999999999997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4310.66</v>
          </cell>
          <cell r="AI28">
            <v>4857.34</v>
          </cell>
          <cell r="AJ28">
            <v>190.84</v>
          </cell>
          <cell r="AK28">
            <v>431.1</v>
          </cell>
          <cell r="AL28">
            <v>842.98</v>
          </cell>
          <cell r="AM28">
            <v>218.12</v>
          </cell>
        </row>
        <row r="29">
          <cell r="A29" t="str">
            <v>00276</v>
          </cell>
          <cell r="B29" t="str">
            <v>MATA AVILA JESUS</v>
          </cell>
          <cell r="C29">
            <v>10275</v>
          </cell>
          <cell r="D29">
            <v>0</v>
          </cell>
          <cell r="E29">
            <v>1000</v>
          </cell>
          <cell r="F29">
            <v>1925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12200</v>
          </cell>
          <cell r="N29">
            <v>0</v>
          </cell>
          <cell r="O29">
            <v>1411.26</v>
          </cell>
          <cell r="P29">
            <v>0</v>
          </cell>
          <cell r="Q29">
            <v>0</v>
          </cell>
          <cell r="R29">
            <v>0</v>
          </cell>
          <cell r="S29">
            <v>1076.82</v>
          </cell>
          <cell r="T29">
            <v>1076.82</v>
          </cell>
          <cell r="U29">
            <v>345.74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2833.82</v>
          </cell>
          <cell r="AI29">
            <v>9366.18</v>
          </cell>
          <cell r="AJ29">
            <v>241.58</v>
          </cell>
          <cell r="AK29">
            <v>585.48</v>
          </cell>
          <cell r="AL29">
            <v>925.64</v>
          </cell>
          <cell r="AM29">
            <v>276.10000000000002</v>
          </cell>
        </row>
        <row r="30">
          <cell r="A30" t="str">
            <v>00279</v>
          </cell>
          <cell r="B30" t="str">
            <v>BRAVO GARCIA ANDREA NALLELY</v>
          </cell>
          <cell r="C30">
            <v>6223.2</v>
          </cell>
          <cell r="D30">
            <v>0</v>
          </cell>
          <cell r="E30">
            <v>1000</v>
          </cell>
          <cell r="F30">
            <v>1113.9000000000001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7337.1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485.36</v>
          </cell>
          <cell r="T30">
            <v>485.36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485.36</v>
          </cell>
          <cell r="AI30">
            <v>6851.74</v>
          </cell>
          <cell r="AJ30">
            <v>197.34</v>
          </cell>
          <cell r="AK30">
            <v>414.96</v>
          </cell>
          <cell r="AL30">
            <v>832.22</v>
          </cell>
          <cell r="AM30">
            <v>166.18</v>
          </cell>
        </row>
        <row r="31">
          <cell r="A31" t="str">
            <v>00451</v>
          </cell>
          <cell r="B31" t="str">
            <v>PARTIDA CEJA FRANCISCO JAVIER</v>
          </cell>
          <cell r="C31">
            <v>9168</v>
          </cell>
          <cell r="D31">
            <v>0</v>
          </cell>
          <cell r="E31">
            <v>1000</v>
          </cell>
          <cell r="F31">
            <v>2000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11168</v>
          </cell>
          <cell r="N31">
            <v>0</v>
          </cell>
          <cell r="O31">
            <v>0</v>
          </cell>
          <cell r="P31">
            <v>3423.92</v>
          </cell>
          <cell r="Q31">
            <v>0</v>
          </cell>
          <cell r="R31">
            <v>0</v>
          </cell>
          <cell r="S31">
            <v>911.7</v>
          </cell>
          <cell r="T31">
            <v>911.7</v>
          </cell>
          <cell r="U31">
            <v>312.33999999999997</v>
          </cell>
          <cell r="V31">
            <v>2300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6947.96</v>
          </cell>
          <cell r="AI31">
            <v>4220.04</v>
          </cell>
          <cell r="AJ31">
            <v>220.5</v>
          </cell>
          <cell r="AK31">
            <v>534.36</v>
          </cell>
          <cell r="AL31">
            <v>891.28</v>
          </cell>
          <cell r="AM31">
            <v>252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6660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6660</v>
          </cell>
          <cell r="N32">
            <v>0</v>
          </cell>
          <cell r="O32">
            <v>0</v>
          </cell>
          <cell r="P32">
            <v>0</v>
          </cell>
          <cell r="Q32">
            <v>-250.2</v>
          </cell>
          <cell r="R32">
            <v>0</v>
          </cell>
          <cell r="S32">
            <v>411.68</v>
          </cell>
          <cell r="T32">
            <v>161.47999999999999</v>
          </cell>
          <cell r="U32">
            <v>182.88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344.36</v>
          </cell>
          <cell r="AI32">
            <v>6315.64</v>
          </cell>
          <cell r="AJ32">
            <v>134.76</v>
          </cell>
          <cell r="AK32">
            <v>288.83999999999997</v>
          </cell>
          <cell r="AL32">
            <v>769.64</v>
          </cell>
          <cell r="AM32">
            <v>154</v>
          </cell>
        </row>
        <row r="33">
          <cell r="A33" t="str">
            <v>00743</v>
          </cell>
          <cell r="B33" t="str">
            <v>MARTINEZ MACIAS  NORMA IRENE</v>
          </cell>
          <cell r="C33">
            <v>11544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11544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971.86</v>
          </cell>
          <cell r="T33">
            <v>971.86</v>
          </cell>
          <cell r="U33">
            <v>333.04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1304.9000000000001</v>
          </cell>
          <cell r="AI33">
            <v>10239.1</v>
          </cell>
          <cell r="AJ33">
            <v>233.58</v>
          </cell>
          <cell r="AK33">
            <v>566.05999999999995</v>
          </cell>
          <cell r="AL33">
            <v>912.58</v>
          </cell>
          <cell r="AM33">
            <v>266.94</v>
          </cell>
        </row>
        <row r="34">
          <cell r="A34" t="str">
            <v>00781</v>
          </cell>
          <cell r="B34" t="str">
            <v>HERNANDEZ DIAZ GENESIS</v>
          </cell>
          <cell r="C34">
            <v>6384</v>
          </cell>
          <cell r="D34">
            <v>0</v>
          </cell>
          <cell r="E34">
            <v>1000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6384</v>
          </cell>
          <cell r="N34">
            <v>0</v>
          </cell>
          <cell r="O34">
            <v>0</v>
          </cell>
          <cell r="P34">
            <v>2762.76</v>
          </cell>
          <cell r="Q34">
            <v>-250.2</v>
          </cell>
          <cell r="R34">
            <v>0</v>
          </cell>
          <cell r="S34">
            <v>381.66</v>
          </cell>
          <cell r="T34">
            <v>131.44</v>
          </cell>
          <cell r="U34">
            <v>175.32</v>
          </cell>
          <cell r="V34">
            <v>400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3469.52</v>
          </cell>
          <cell r="AI34">
            <v>2914.48</v>
          </cell>
          <cell r="AJ34">
            <v>129.16</v>
          </cell>
          <cell r="AK34">
            <v>276.86</v>
          </cell>
          <cell r="AL34">
            <v>764.04</v>
          </cell>
          <cell r="AM34">
            <v>147.62</v>
          </cell>
        </row>
        <row r="35">
          <cell r="A35" t="str">
            <v>00836</v>
          </cell>
          <cell r="B35" t="str">
            <v>ARREDONDO ZUÑIGA VICTOR MANUEL</v>
          </cell>
          <cell r="C35">
            <v>6384</v>
          </cell>
          <cell r="D35">
            <v>0</v>
          </cell>
          <cell r="E35">
            <v>1000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6384</v>
          </cell>
          <cell r="N35">
            <v>0</v>
          </cell>
          <cell r="O35">
            <v>0</v>
          </cell>
          <cell r="P35">
            <v>0</v>
          </cell>
          <cell r="Q35">
            <v>-250.2</v>
          </cell>
          <cell r="R35">
            <v>0</v>
          </cell>
          <cell r="S35">
            <v>381.66</v>
          </cell>
          <cell r="T35">
            <v>131.44</v>
          </cell>
          <cell r="U35">
            <v>175.32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306.76</v>
          </cell>
          <cell r="AI35">
            <v>6077.24</v>
          </cell>
          <cell r="AJ35">
            <v>129.18</v>
          </cell>
          <cell r="AK35">
            <v>276.86</v>
          </cell>
          <cell r="AL35">
            <v>764.04</v>
          </cell>
          <cell r="AM35">
            <v>147.62</v>
          </cell>
        </row>
        <row r="36">
          <cell r="A36" t="str">
            <v>00837</v>
          </cell>
          <cell r="B36" t="str">
            <v>ORTIZ MORA JOSE ALBERTO</v>
          </cell>
          <cell r="C36">
            <v>11999.7</v>
          </cell>
          <cell r="D36">
            <v>0</v>
          </cell>
          <cell r="E36">
            <v>1000</v>
          </cell>
          <cell r="F36">
            <v>3614.72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15614.42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1689.2</v>
          </cell>
          <cell r="T36">
            <v>1689.2</v>
          </cell>
          <cell r="U36">
            <v>383.82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2073.02</v>
          </cell>
          <cell r="AI36">
            <v>13541.4</v>
          </cell>
          <cell r="AJ36">
            <v>265.60000000000002</v>
          </cell>
          <cell r="AK36">
            <v>643.64</v>
          </cell>
          <cell r="AL36">
            <v>964.72</v>
          </cell>
          <cell r="AM36">
            <v>303.54000000000002</v>
          </cell>
        </row>
        <row r="37">
          <cell r="A37" t="str">
            <v>00839</v>
          </cell>
          <cell r="B37" t="str">
            <v>REYES GRANADA ARACELI JANETH</v>
          </cell>
          <cell r="C37">
            <v>15498.47</v>
          </cell>
          <cell r="D37">
            <v>534.42999999999995</v>
          </cell>
          <cell r="E37">
            <v>1000</v>
          </cell>
          <cell r="F37">
            <v>4600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20632.900000000001</v>
          </cell>
          <cell r="N37">
            <v>0</v>
          </cell>
          <cell r="O37">
            <v>0</v>
          </cell>
          <cell r="P37">
            <v>2773.78</v>
          </cell>
          <cell r="Q37">
            <v>0</v>
          </cell>
          <cell r="R37">
            <v>0</v>
          </cell>
          <cell r="S37">
            <v>2761.14</v>
          </cell>
          <cell r="T37">
            <v>2761.14</v>
          </cell>
          <cell r="U37">
            <v>604.70000000000005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6139.62</v>
          </cell>
          <cell r="AI37">
            <v>14493.28</v>
          </cell>
          <cell r="AJ37">
            <v>404.9</v>
          </cell>
          <cell r="AK37">
            <v>981.24</v>
          </cell>
          <cell r="AL37">
            <v>1191.58</v>
          </cell>
          <cell r="AM37">
            <v>462.74</v>
          </cell>
        </row>
        <row r="38">
          <cell r="A38" t="str">
            <v>00840</v>
          </cell>
          <cell r="B38" t="str">
            <v>NAVARRO VILLA LORENA</v>
          </cell>
          <cell r="C38">
            <v>12949.37</v>
          </cell>
          <cell r="D38">
            <v>446.53</v>
          </cell>
          <cell r="E38">
            <v>1000</v>
          </cell>
          <cell r="F38">
            <v>4600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17995.900000000001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2197.88</v>
          </cell>
          <cell r="T38">
            <v>2197.88</v>
          </cell>
          <cell r="U38">
            <v>520.12</v>
          </cell>
          <cell r="V38">
            <v>560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3278</v>
          </cell>
          <cell r="AI38">
            <v>14717.9</v>
          </cell>
          <cell r="AJ38">
            <v>351.54</v>
          </cell>
          <cell r="AK38">
            <v>851.94</v>
          </cell>
          <cell r="AL38">
            <v>1104.68</v>
          </cell>
          <cell r="AM38">
            <v>401.76</v>
          </cell>
        </row>
        <row r="39">
          <cell r="A39" t="str">
            <v>00842</v>
          </cell>
          <cell r="B39" t="str">
            <v>MENDEZ SALCEDO JORGE ALBERTO</v>
          </cell>
          <cell r="C39">
            <v>17429.400000000001</v>
          </cell>
          <cell r="D39">
            <v>0</v>
          </cell>
          <cell r="E39">
            <v>1000</v>
          </cell>
          <cell r="F39">
            <v>2000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19429.400000000001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2504.08</v>
          </cell>
          <cell r="T39">
            <v>2504.08</v>
          </cell>
          <cell r="U39">
            <v>577.38</v>
          </cell>
          <cell r="V39">
            <v>5000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8081.46</v>
          </cell>
          <cell r="AI39">
            <v>11347.94</v>
          </cell>
          <cell r="AJ39">
            <v>387.66</v>
          </cell>
          <cell r="AK39">
            <v>939.46</v>
          </cell>
          <cell r="AL39">
            <v>1163.5</v>
          </cell>
          <cell r="AM39">
            <v>443.04</v>
          </cell>
        </row>
        <row r="40">
          <cell r="A40" t="str">
            <v>00843</v>
          </cell>
          <cell r="B40" t="str">
            <v>DOMINGUEZ VAZQUEZ FERNANDO</v>
          </cell>
          <cell r="C40">
            <v>6223.2</v>
          </cell>
          <cell r="D40">
            <v>0</v>
          </cell>
          <cell r="E40">
            <v>1000</v>
          </cell>
          <cell r="F40">
            <v>4481.8999999999996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10705.1</v>
          </cell>
          <cell r="N40">
            <v>0</v>
          </cell>
          <cell r="O40">
            <v>0</v>
          </cell>
          <cell r="P40">
            <v>3147.64</v>
          </cell>
          <cell r="Q40">
            <v>0</v>
          </cell>
          <cell r="R40">
            <v>0</v>
          </cell>
          <cell r="S40">
            <v>851.78</v>
          </cell>
          <cell r="T40">
            <v>851.78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3999.42</v>
          </cell>
          <cell r="AI40">
            <v>6705.68</v>
          </cell>
          <cell r="AJ40">
            <v>277.33999999999997</v>
          </cell>
          <cell r="AK40">
            <v>600.32000000000005</v>
          </cell>
          <cell r="AL40">
            <v>947.32</v>
          </cell>
          <cell r="AM40">
            <v>233.54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6223.2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6223.2</v>
          </cell>
          <cell r="N41">
            <v>0</v>
          </cell>
          <cell r="O41">
            <v>0</v>
          </cell>
          <cell r="P41">
            <v>0</v>
          </cell>
          <cell r="Q41">
            <v>-250.2</v>
          </cell>
          <cell r="R41">
            <v>0</v>
          </cell>
          <cell r="S41">
            <v>365.3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6223.2</v>
          </cell>
          <cell r="AJ41">
            <v>170.88</v>
          </cell>
          <cell r="AK41">
            <v>350.84</v>
          </cell>
          <cell r="AL41">
            <v>805.78</v>
          </cell>
          <cell r="AM41">
            <v>143.9</v>
          </cell>
        </row>
        <row r="42">
          <cell r="A42" t="str">
            <v>00848</v>
          </cell>
          <cell r="B42" t="str">
            <v>RIVAS PADILLA MARGARITA</v>
          </cell>
          <cell r="C42">
            <v>9999.9</v>
          </cell>
          <cell r="D42">
            <v>0</v>
          </cell>
          <cell r="E42">
            <v>1000</v>
          </cell>
          <cell r="F42">
            <v>6603.04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16602.939999999999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1900.34</v>
          </cell>
          <cell r="T42">
            <v>1900.34</v>
          </cell>
          <cell r="U42">
            <v>466.76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2367.1</v>
          </cell>
          <cell r="AI42">
            <v>14235.84</v>
          </cell>
          <cell r="AJ42">
            <v>317.88</v>
          </cell>
          <cell r="AK42">
            <v>770.38</v>
          </cell>
          <cell r="AL42">
            <v>1049.9000000000001</v>
          </cell>
          <cell r="AM42">
            <v>363.3</v>
          </cell>
        </row>
        <row r="43">
          <cell r="A43" t="str">
            <v>00850</v>
          </cell>
          <cell r="B43" t="str">
            <v>BECERRA IÑIGUEZ JULIO RICARDO</v>
          </cell>
          <cell r="C43">
            <v>6223.2</v>
          </cell>
          <cell r="D43">
            <v>0</v>
          </cell>
          <cell r="E43">
            <v>1000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6223.2</v>
          </cell>
          <cell r="N43">
            <v>0</v>
          </cell>
          <cell r="O43">
            <v>0</v>
          </cell>
          <cell r="P43">
            <v>0</v>
          </cell>
          <cell r="Q43">
            <v>-250.2</v>
          </cell>
          <cell r="R43">
            <v>0</v>
          </cell>
          <cell r="S43">
            <v>365.3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6223.2</v>
          </cell>
          <cell r="AJ43">
            <v>170.88</v>
          </cell>
          <cell r="AK43">
            <v>350.84</v>
          </cell>
          <cell r="AL43">
            <v>805.78</v>
          </cell>
          <cell r="AM43">
            <v>143.9</v>
          </cell>
        </row>
        <row r="44">
          <cell r="A44" t="str">
            <v>00855</v>
          </cell>
          <cell r="B44" t="str">
            <v>LUNA MEDRANO CESAR ALEJANDRO</v>
          </cell>
          <cell r="C44">
            <v>12900</v>
          </cell>
          <cell r="D44">
            <v>0</v>
          </cell>
          <cell r="E44">
            <v>1000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12900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1191.4000000000001</v>
          </cell>
          <cell r="T44">
            <v>1191.4000000000001</v>
          </cell>
          <cell r="U44">
            <v>376.56</v>
          </cell>
          <cell r="V44">
            <v>1000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2567.96</v>
          </cell>
          <cell r="AI44">
            <v>10332.040000000001</v>
          </cell>
          <cell r="AJ44">
            <v>261.02</v>
          </cell>
          <cell r="AK44">
            <v>632.54</v>
          </cell>
          <cell r="AL44">
            <v>957.24</v>
          </cell>
          <cell r="AM44">
            <v>298.3</v>
          </cell>
        </row>
        <row r="45">
          <cell r="A45" t="str">
            <v>00856</v>
          </cell>
          <cell r="B45" t="str">
            <v>IÑIGUEZ IBARRA GUSTAVO</v>
          </cell>
          <cell r="C45">
            <v>9990</v>
          </cell>
          <cell r="D45">
            <v>0</v>
          </cell>
          <cell r="E45">
            <v>1000</v>
          </cell>
          <cell r="F45">
            <v>1120.74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11110.74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902.54</v>
          </cell>
          <cell r="T45">
            <v>902.54</v>
          </cell>
          <cell r="U45">
            <v>314.27999999999997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1216.82</v>
          </cell>
          <cell r="AI45">
            <v>9893.92</v>
          </cell>
          <cell r="AJ45">
            <v>221.74</v>
          </cell>
          <cell r="AK45">
            <v>537.38</v>
          </cell>
          <cell r="AL45">
            <v>893.3</v>
          </cell>
          <cell r="AM45">
            <v>253.42</v>
          </cell>
        </row>
        <row r="46">
          <cell r="A46" t="str">
            <v>00857</v>
          </cell>
          <cell r="B46" t="str">
            <v>DELGADO VALENZUELA ROBERTO</v>
          </cell>
          <cell r="C46">
            <v>6223.2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6223.2</v>
          </cell>
          <cell r="N46">
            <v>0</v>
          </cell>
          <cell r="O46">
            <v>0</v>
          </cell>
          <cell r="P46">
            <v>0</v>
          </cell>
          <cell r="Q46">
            <v>-250.2</v>
          </cell>
          <cell r="R46">
            <v>0</v>
          </cell>
          <cell r="S46">
            <v>365.3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6223.2</v>
          </cell>
          <cell r="AJ46">
            <v>170.88</v>
          </cell>
          <cell r="AK46">
            <v>350.84</v>
          </cell>
          <cell r="AL46">
            <v>805.78</v>
          </cell>
          <cell r="AM46">
            <v>143.9</v>
          </cell>
        </row>
        <row r="47">
          <cell r="A47" t="str">
            <v>00863</v>
          </cell>
          <cell r="B47" t="str">
            <v>LARIOS CALVARIO MANUEL</v>
          </cell>
          <cell r="C47">
            <v>6999.9</v>
          </cell>
          <cell r="D47">
            <v>0</v>
          </cell>
          <cell r="E47">
            <v>1000</v>
          </cell>
          <cell r="F47">
            <v>1476.42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8476.32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609.29999999999995</v>
          </cell>
          <cell r="T47">
            <v>609.29999999999995</v>
          </cell>
          <cell r="U47">
            <v>228.22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837.52</v>
          </cell>
          <cell r="AI47">
            <v>7638.8</v>
          </cell>
          <cell r="AJ47">
            <v>167.46</v>
          </cell>
          <cell r="AK47">
            <v>378.3</v>
          </cell>
          <cell r="AL47">
            <v>804.9</v>
          </cell>
          <cell r="AM47">
            <v>191.4</v>
          </cell>
        </row>
        <row r="48">
          <cell r="A48" t="str">
            <v>00864</v>
          </cell>
          <cell r="B48" t="str">
            <v>GONZALEZ RAMIREZ MIRIAM NOEMI</v>
          </cell>
          <cell r="C48">
            <v>6223.2</v>
          </cell>
          <cell r="D48">
            <v>0</v>
          </cell>
          <cell r="E48">
            <v>1000</v>
          </cell>
          <cell r="F48">
            <v>1916.5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8139.7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572.67999999999995</v>
          </cell>
          <cell r="T48">
            <v>572.67999999999995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572.67999999999995</v>
          </cell>
          <cell r="AI48">
            <v>7567.02</v>
          </cell>
          <cell r="AJ48">
            <v>216.4</v>
          </cell>
          <cell r="AK48">
            <v>455.04</v>
          </cell>
          <cell r="AL48">
            <v>851.28</v>
          </cell>
          <cell r="AM48">
            <v>182.24</v>
          </cell>
        </row>
        <row r="49">
          <cell r="A49" t="str">
            <v>00868</v>
          </cell>
          <cell r="B49" t="str">
            <v>LOPEZ SAMANO CLAUDIA</v>
          </cell>
          <cell r="C49">
            <v>0</v>
          </cell>
          <cell r="D49">
            <v>2512.0100000000002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277.97000000000003</v>
          </cell>
          <cell r="J49">
            <v>5143.38</v>
          </cell>
          <cell r="K49">
            <v>0</v>
          </cell>
          <cell r="L49">
            <v>0</v>
          </cell>
          <cell r="M49">
            <v>7933.36</v>
          </cell>
          <cell r="N49">
            <v>0</v>
          </cell>
          <cell r="O49">
            <v>0</v>
          </cell>
          <cell r="P49">
            <v>0</v>
          </cell>
          <cell r="Q49">
            <v>-145.38</v>
          </cell>
          <cell r="R49">
            <v>0</v>
          </cell>
          <cell r="S49">
            <v>155.41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162.5</v>
          </cell>
          <cell r="AF49">
            <v>0</v>
          </cell>
          <cell r="AG49">
            <v>0</v>
          </cell>
          <cell r="AH49">
            <v>162.5</v>
          </cell>
          <cell r="AI49">
            <v>7770.86</v>
          </cell>
          <cell r="AJ49">
            <v>0</v>
          </cell>
          <cell r="AK49">
            <v>0</v>
          </cell>
          <cell r="AL49">
            <v>851.28</v>
          </cell>
          <cell r="AM49">
            <v>0</v>
          </cell>
        </row>
        <row r="50">
          <cell r="A50" t="str">
            <v>00870</v>
          </cell>
          <cell r="B50" t="str">
            <v>GIL MEDINA MIRIAM ELYADA</v>
          </cell>
          <cell r="C50">
            <v>7500</v>
          </cell>
          <cell r="D50">
            <v>0</v>
          </cell>
          <cell r="E50">
            <v>1000</v>
          </cell>
          <cell r="F50">
            <v>1439.4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8939.4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659.68</v>
          </cell>
          <cell r="T50">
            <v>659.68</v>
          </cell>
          <cell r="U50">
            <v>279.7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939.38</v>
          </cell>
          <cell r="AI50">
            <v>8000.02</v>
          </cell>
          <cell r="AJ50">
            <v>199.94</v>
          </cell>
          <cell r="AK50">
            <v>458.84</v>
          </cell>
          <cell r="AL50">
            <v>857.8</v>
          </cell>
          <cell r="AM50">
            <v>228.5</v>
          </cell>
        </row>
        <row r="51">
          <cell r="A51" t="str">
            <v>00871</v>
          </cell>
          <cell r="B51" t="str">
            <v>GONZALEZ VIZCAINO MARIA LUCIA</v>
          </cell>
          <cell r="C51">
            <v>9999.9</v>
          </cell>
          <cell r="D51">
            <v>0</v>
          </cell>
          <cell r="E51">
            <v>1000</v>
          </cell>
          <cell r="F51">
            <v>1110.8399999999999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11110.74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902.54</v>
          </cell>
          <cell r="T51">
            <v>902.54</v>
          </cell>
          <cell r="U51">
            <v>314.3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1216.8399999999999</v>
          </cell>
          <cell r="AI51">
            <v>9893.9</v>
          </cell>
          <cell r="AJ51">
            <v>221.78</v>
          </cell>
          <cell r="AK51">
            <v>537.44000000000005</v>
          </cell>
          <cell r="AL51">
            <v>893.34</v>
          </cell>
          <cell r="AM51">
            <v>253.46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10575</v>
          </cell>
          <cell r="D52">
            <v>0</v>
          </cell>
          <cell r="E52">
            <v>1000</v>
          </cell>
          <cell r="F52">
            <v>7116.9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17691.900000000001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2132.94</v>
          </cell>
          <cell r="T52">
            <v>2132.94</v>
          </cell>
          <cell r="U52">
            <v>499.44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2632.38</v>
          </cell>
          <cell r="AI52">
            <v>15059.52</v>
          </cell>
          <cell r="AJ52">
            <v>338.52</v>
          </cell>
          <cell r="AK52">
            <v>820.36</v>
          </cell>
          <cell r="AL52">
            <v>1083.46</v>
          </cell>
          <cell r="AM52">
            <v>386.88</v>
          </cell>
        </row>
        <row r="53">
          <cell r="A53" t="str">
            <v>00873</v>
          </cell>
          <cell r="B53" t="str">
            <v>GONZALEZ REAL  BLANCA LUCERO</v>
          </cell>
          <cell r="C53">
            <v>6223.2</v>
          </cell>
          <cell r="D53">
            <v>0</v>
          </cell>
          <cell r="E53">
            <v>1000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6223.2</v>
          </cell>
          <cell r="N53">
            <v>0</v>
          </cell>
          <cell r="O53">
            <v>0</v>
          </cell>
          <cell r="P53">
            <v>0</v>
          </cell>
          <cell r="Q53">
            <v>-250.2</v>
          </cell>
          <cell r="R53">
            <v>0</v>
          </cell>
          <cell r="S53">
            <v>365.3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6223.2</v>
          </cell>
          <cell r="AJ53">
            <v>170.88</v>
          </cell>
          <cell r="AK53">
            <v>350.84</v>
          </cell>
          <cell r="AL53">
            <v>805.78</v>
          </cell>
          <cell r="AM53">
            <v>143.9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6223.2</v>
          </cell>
          <cell r="D54">
            <v>0</v>
          </cell>
          <cell r="E54">
            <v>1000</v>
          </cell>
          <cell r="F54">
            <v>3719.66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9942.86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768.86</v>
          </cell>
          <cell r="T54">
            <v>768.86</v>
          </cell>
          <cell r="U54">
            <v>0</v>
          </cell>
          <cell r="V54">
            <v>1000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1768.86</v>
          </cell>
          <cell r="AI54">
            <v>8174</v>
          </cell>
          <cell r="AJ54">
            <v>253.1</v>
          </cell>
          <cell r="AK54">
            <v>541.16</v>
          </cell>
          <cell r="AL54">
            <v>907.78</v>
          </cell>
          <cell r="AM54">
            <v>213.14</v>
          </cell>
        </row>
        <row r="55">
          <cell r="A55" t="str">
            <v>00879</v>
          </cell>
          <cell r="B55" t="str">
            <v>SANTANA AGUILAR MARIA FELIX</v>
          </cell>
          <cell r="C55">
            <v>9000</v>
          </cell>
          <cell r="D55">
            <v>0</v>
          </cell>
          <cell r="E55">
            <v>1000</v>
          </cell>
          <cell r="F55">
            <v>4200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13200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1245.1600000000001</v>
          </cell>
          <cell r="T55">
            <v>1245.1600000000001</v>
          </cell>
          <cell r="U55">
            <v>367.98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1613.14</v>
          </cell>
          <cell r="AI55">
            <v>11586.86</v>
          </cell>
          <cell r="AJ55">
            <v>255.6</v>
          </cell>
          <cell r="AK55">
            <v>619.44000000000005</v>
          </cell>
          <cell r="AL55">
            <v>948.44</v>
          </cell>
          <cell r="AM55">
            <v>292.12</v>
          </cell>
        </row>
        <row r="56">
          <cell r="A56" t="str">
            <v>00880</v>
          </cell>
          <cell r="B56" t="str">
            <v>MACIAS LOPEZ ROBERTO</v>
          </cell>
          <cell r="C56">
            <v>6223.2</v>
          </cell>
          <cell r="D56">
            <v>0</v>
          </cell>
          <cell r="E56">
            <v>1000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6223.2</v>
          </cell>
          <cell r="N56">
            <v>0</v>
          </cell>
          <cell r="O56">
            <v>0</v>
          </cell>
          <cell r="P56">
            <v>0</v>
          </cell>
          <cell r="Q56">
            <v>-250.2</v>
          </cell>
          <cell r="R56">
            <v>0</v>
          </cell>
          <cell r="S56">
            <v>365.3</v>
          </cell>
          <cell r="T56">
            <v>0</v>
          </cell>
          <cell r="U56">
            <v>165.84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165.84</v>
          </cell>
          <cell r="AI56">
            <v>6057.36</v>
          </cell>
          <cell r="AJ56">
            <v>122.22</v>
          </cell>
          <cell r="AK56">
            <v>261.95999999999998</v>
          </cell>
          <cell r="AL56">
            <v>757.08</v>
          </cell>
          <cell r="AM56">
            <v>139.68</v>
          </cell>
        </row>
        <row r="57">
          <cell r="A57" t="str">
            <v>00887</v>
          </cell>
          <cell r="B57" t="str">
            <v>DE LEON MEZA HUGO FIDENCIO</v>
          </cell>
          <cell r="C57">
            <v>17429.400000000001</v>
          </cell>
          <cell r="D57">
            <v>0</v>
          </cell>
          <cell r="E57">
            <v>1000</v>
          </cell>
          <cell r="F57">
            <v>1570.6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19000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2412.36</v>
          </cell>
          <cell r="T57">
            <v>2412.36</v>
          </cell>
          <cell r="U57">
            <v>565.44000000000005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2977.8</v>
          </cell>
          <cell r="AI57">
            <v>16022.2</v>
          </cell>
          <cell r="AJ57">
            <v>380.14</v>
          </cell>
          <cell r="AK57">
            <v>921.24</v>
          </cell>
          <cell r="AL57">
            <v>1151.26</v>
          </cell>
          <cell r="AM57">
            <v>434.44</v>
          </cell>
        </row>
        <row r="58">
          <cell r="A58" t="str">
            <v>00936</v>
          </cell>
          <cell r="B58" t="str">
            <v>HERNANDEZ ARRIAGA ERIK DANIEL</v>
          </cell>
          <cell r="C58">
            <v>9000</v>
          </cell>
          <cell r="D58">
            <v>0</v>
          </cell>
          <cell r="E58">
            <v>1000</v>
          </cell>
          <cell r="F58">
            <v>5000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14000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1388.52</v>
          </cell>
          <cell r="T58">
            <v>1388.52</v>
          </cell>
          <cell r="U58">
            <v>448.56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1837.08</v>
          </cell>
          <cell r="AI58">
            <v>12162.92</v>
          </cell>
          <cell r="AJ58">
            <v>306.42</v>
          </cell>
          <cell r="AK58">
            <v>742.6</v>
          </cell>
          <cell r="AL58">
            <v>1031.22</v>
          </cell>
          <cell r="AM58">
            <v>350.2</v>
          </cell>
        </row>
        <row r="59">
          <cell r="A59" t="str">
            <v>00951</v>
          </cell>
          <cell r="B59" t="str">
            <v>PEREZ MURILLO VERONICA DEL CARMEN</v>
          </cell>
          <cell r="C59">
            <v>14250</v>
          </cell>
          <cell r="D59">
            <v>0</v>
          </cell>
          <cell r="E59">
            <v>1000</v>
          </cell>
          <cell r="F59">
            <v>9537.56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23787.56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3434.98</v>
          </cell>
          <cell r="T59">
            <v>3434.98</v>
          </cell>
          <cell r="U59">
            <v>684.5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4119.4799999999996</v>
          </cell>
          <cell r="AI59">
            <v>19668.080000000002</v>
          </cell>
          <cell r="AJ59">
            <v>455.24</v>
          </cell>
          <cell r="AK59">
            <v>1103.22</v>
          </cell>
          <cell r="AL59">
            <v>1273.56</v>
          </cell>
          <cell r="AM59">
            <v>520.26</v>
          </cell>
        </row>
        <row r="60">
          <cell r="A60" t="str">
            <v>00952</v>
          </cell>
          <cell r="B60" t="str">
            <v>PADILLA CRUZ PABLO ANTONIO</v>
          </cell>
          <cell r="C60">
            <v>14250</v>
          </cell>
          <cell r="D60">
            <v>0</v>
          </cell>
          <cell r="E60">
            <v>1000</v>
          </cell>
          <cell r="F60">
            <v>9537.56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23787.56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3434.98</v>
          </cell>
          <cell r="T60">
            <v>3434.98</v>
          </cell>
          <cell r="U60">
            <v>684.5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4119.4799999999996</v>
          </cell>
          <cell r="AI60">
            <v>19668.080000000002</v>
          </cell>
          <cell r="AJ60">
            <v>455.24</v>
          </cell>
          <cell r="AK60">
            <v>1103.22</v>
          </cell>
          <cell r="AL60">
            <v>1273.56</v>
          </cell>
          <cell r="AM60">
            <v>520.26</v>
          </cell>
        </row>
        <row r="61">
          <cell r="A61" t="str">
            <v>00954</v>
          </cell>
          <cell r="B61" t="str">
            <v>ORTEGA VILLELA ALEJANDRO</v>
          </cell>
          <cell r="C61">
            <v>6223.2</v>
          </cell>
          <cell r="D61">
            <v>0</v>
          </cell>
          <cell r="E61">
            <v>1000</v>
          </cell>
          <cell r="F61">
            <v>3776.8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775.08</v>
          </cell>
          <cell r="T61">
            <v>775.08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775.08</v>
          </cell>
          <cell r="AI61">
            <v>9224.92</v>
          </cell>
          <cell r="AJ61">
            <v>260.58</v>
          </cell>
          <cell r="AK61">
            <v>564.08000000000004</v>
          </cell>
          <cell r="AL61">
            <v>920.02</v>
          </cell>
          <cell r="AM61">
            <v>219.44</v>
          </cell>
        </row>
        <row r="62">
          <cell r="A62" t="str">
            <v>00955</v>
          </cell>
          <cell r="B62" t="str">
            <v>HERNANDEZ HERNANDEZ OMAR</v>
          </cell>
          <cell r="C62">
            <v>19500</v>
          </cell>
          <cell r="D62">
            <v>0</v>
          </cell>
          <cell r="E62">
            <v>1000</v>
          </cell>
          <cell r="F62">
            <v>10500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4761.96</v>
          </cell>
          <cell r="T62">
            <v>4761.96</v>
          </cell>
          <cell r="U62">
            <v>879.68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5641.64</v>
          </cell>
          <cell r="AI62">
            <v>24358.36</v>
          </cell>
          <cell r="AJ62">
            <v>578.29999999999995</v>
          </cell>
          <cell r="AK62">
            <v>1401.48</v>
          </cell>
          <cell r="AL62">
            <v>1473.98</v>
          </cell>
          <cell r="AM62">
            <v>660.92</v>
          </cell>
        </row>
        <row r="63">
          <cell r="A63" t="str">
            <v>00956</v>
          </cell>
          <cell r="B63" t="str">
            <v>FUENTES NUÑEZ EDUARDO</v>
          </cell>
          <cell r="C63">
            <v>14250</v>
          </cell>
          <cell r="D63">
            <v>0</v>
          </cell>
          <cell r="E63">
            <v>1000</v>
          </cell>
          <cell r="F63">
            <v>9537.56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23787.56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3434.98</v>
          </cell>
          <cell r="T63">
            <v>3434.98</v>
          </cell>
          <cell r="U63">
            <v>684.5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4119.4799999999996</v>
          </cell>
          <cell r="AI63">
            <v>19668.080000000002</v>
          </cell>
          <cell r="AJ63">
            <v>455.24</v>
          </cell>
          <cell r="AK63">
            <v>1103.22</v>
          </cell>
          <cell r="AL63">
            <v>1273.56</v>
          </cell>
          <cell r="AM63">
            <v>520.26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10575</v>
          </cell>
          <cell r="D64">
            <v>0</v>
          </cell>
          <cell r="E64">
            <v>1000</v>
          </cell>
          <cell r="F64">
            <v>7038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17613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2116.08</v>
          </cell>
          <cell r="T64">
            <v>2116.08</v>
          </cell>
          <cell r="U64">
            <v>496.92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2613</v>
          </cell>
          <cell r="AI64">
            <v>15000</v>
          </cell>
          <cell r="AJ64">
            <v>336.92</v>
          </cell>
          <cell r="AK64">
            <v>816.5</v>
          </cell>
          <cell r="AL64">
            <v>1080.8800000000001</v>
          </cell>
          <cell r="AM64">
            <v>385.06</v>
          </cell>
        </row>
        <row r="65">
          <cell r="A65" t="str">
            <v>00958</v>
          </cell>
          <cell r="B65" t="str">
            <v>GARCIA GARCIA IVAN TONATHIU</v>
          </cell>
          <cell r="C65">
            <v>14550</v>
          </cell>
          <cell r="D65">
            <v>0</v>
          </cell>
          <cell r="E65">
            <v>1000</v>
          </cell>
          <cell r="F65">
            <v>9676.18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24226.18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3528.66</v>
          </cell>
          <cell r="T65">
            <v>3528.66</v>
          </cell>
          <cell r="U65">
            <v>697.52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4226.18</v>
          </cell>
          <cell r="AI65">
            <v>20000</v>
          </cell>
          <cell r="AJ65">
            <v>463.44</v>
          </cell>
          <cell r="AK65">
            <v>1123.1199999999999</v>
          </cell>
          <cell r="AL65">
            <v>1286.92</v>
          </cell>
          <cell r="AM65">
            <v>529.64</v>
          </cell>
        </row>
        <row r="66">
          <cell r="A66" t="str">
            <v>00959</v>
          </cell>
          <cell r="B66" t="str">
            <v>CERVANTES RAMIREZ MARCO ANTONIO</v>
          </cell>
          <cell r="C66">
            <v>6223.2</v>
          </cell>
          <cell r="D66">
            <v>0</v>
          </cell>
          <cell r="E66">
            <v>1000</v>
          </cell>
          <cell r="F66">
            <v>2402.4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8625.6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625.54</v>
          </cell>
          <cell r="T66">
            <v>625.54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625.54</v>
          </cell>
          <cell r="AI66">
            <v>8000.06</v>
          </cell>
          <cell r="AJ66">
            <v>235.86</v>
          </cell>
          <cell r="AK66">
            <v>504.28</v>
          </cell>
          <cell r="AL66">
            <v>879.66</v>
          </cell>
          <cell r="AM66">
            <v>198.62</v>
          </cell>
        </row>
        <row r="67">
          <cell r="A67" t="str">
            <v>00960</v>
          </cell>
          <cell r="B67" t="str">
            <v>TORRES DE LA ROSA MARIA GUADALUPE</v>
          </cell>
          <cell r="C67">
            <v>9000</v>
          </cell>
          <cell r="D67">
            <v>0</v>
          </cell>
          <cell r="E67">
            <v>1000</v>
          </cell>
          <cell r="F67">
            <v>6000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15000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1567.72</v>
          </cell>
          <cell r="T67">
            <v>1567.72</v>
          </cell>
          <cell r="U67">
            <v>417.92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1985.64</v>
          </cell>
          <cell r="AI67">
            <v>13014.36</v>
          </cell>
          <cell r="AJ67">
            <v>287.10000000000002</v>
          </cell>
          <cell r="AK67">
            <v>695.78</v>
          </cell>
          <cell r="AL67">
            <v>999.74</v>
          </cell>
          <cell r="AM67">
            <v>328.12</v>
          </cell>
        </row>
        <row r="68">
          <cell r="A68" t="str">
            <v>00961</v>
          </cell>
          <cell r="B68" t="str">
            <v>VELAZQUEZ MONROY ARLENE</v>
          </cell>
          <cell r="C68">
            <v>10575</v>
          </cell>
          <cell r="D68">
            <v>0</v>
          </cell>
          <cell r="E68">
            <v>1000</v>
          </cell>
          <cell r="F68">
            <v>7038.18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17613.18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2116.12</v>
          </cell>
          <cell r="T68">
            <v>2116.12</v>
          </cell>
          <cell r="U68">
            <v>497.06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2613.1799999999998</v>
          </cell>
          <cell r="AI68">
            <v>15000</v>
          </cell>
          <cell r="AJ68">
            <v>337.02</v>
          </cell>
          <cell r="AK68">
            <v>816.76</v>
          </cell>
          <cell r="AL68">
            <v>1081.06</v>
          </cell>
          <cell r="AM68">
            <v>385.18</v>
          </cell>
        </row>
        <row r="69">
          <cell r="A69" t="str">
            <v>00963</v>
          </cell>
          <cell r="B69" t="str">
            <v>MARTINEZ GONZALEZ REGINA</v>
          </cell>
          <cell r="C69">
            <v>12000</v>
          </cell>
          <cell r="D69">
            <v>0</v>
          </cell>
          <cell r="E69">
            <v>1000</v>
          </cell>
          <cell r="F69">
            <v>8000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2625.96</v>
          </cell>
          <cell r="T69">
            <v>2625.96</v>
          </cell>
          <cell r="U69">
            <v>523.96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3149.92</v>
          </cell>
          <cell r="AI69">
            <v>16850.080000000002</v>
          </cell>
          <cell r="AJ69">
            <v>353.98</v>
          </cell>
          <cell r="AK69">
            <v>857.82</v>
          </cell>
          <cell r="AL69">
            <v>1108.6400000000001</v>
          </cell>
          <cell r="AM69">
            <v>404.54</v>
          </cell>
        </row>
        <row r="70">
          <cell r="A70" t="str">
            <v>00964</v>
          </cell>
          <cell r="B70" t="str">
            <v>LOZANO VALENCIA ITZI YUNUE</v>
          </cell>
          <cell r="C70">
            <v>10575</v>
          </cell>
          <cell r="D70">
            <v>0</v>
          </cell>
          <cell r="E70">
            <v>1000</v>
          </cell>
          <cell r="F70">
            <v>7034.12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17609.12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2115.2600000000002</v>
          </cell>
          <cell r="T70">
            <v>2115.2600000000002</v>
          </cell>
          <cell r="U70">
            <v>493.86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2609.12</v>
          </cell>
          <cell r="AI70">
            <v>15000</v>
          </cell>
          <cell r="AJ70">
            <v>335</v>
          </cell>
          <cell r="AK70">
            <v>811.86</v>
          </cell>
          <cell r="AL70">
            <v>1077.76</v>
          </cell>
          <cell r="AM70">
            <v>382.86</v>
          </cell>
        </row>
        <row r="71">
          <cell r="A71" t="str">
            <v>00966</v>
          </cell>
          <cell r="B71" t="str">
            <v>RUIZ MEJIA MARIA MAGDALENA</v>
          </cell>
          <cell r="C71">
            <v>6240</v>
          </cell>
          <cell r="D71">
            <v>0</v>
          </cell>
          <cell r="E71">
            <v>1000</v>
          </cell>
          <cell r="F71">
            <v>4978.74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11218.74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919.82</v>
          </cell>
          <cell r="T71">
            <v>919.82</v>
          </cell>
          <cell r="U71">
            <v>298.92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1218.74</v>
          </cell>
          <cell r="AI71">
            <v>10000</v>
          </cell>
          <cell r="AJ71">
            <v>212.06</v>
          </cell>
          <cell r="AK71">
            <v>486.66</v>
          </cell>
          <cell r="AL71">
            <v>877.54</v>
          </cell>
          <cell r="AM71">
            <v>242.36</v>
          </cell>
        </row>
        <row r="72">
          <cell r="A72" t="str">
            <v>00967</v>
          </cell>
          <cell r="B72" t="str">
            <v>DIAZ DIAZ ANGELICA NAYELI</v>
          </cell>
          <cell r="C72">
            <v>10575</v>
          </cell>
          <cell r="D72">
            <v>0</v>
          </cell>
          <cell r="E72">
            <v>1000</v>
          </cell>
          <cell r="F72">
            <v>7035.2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17610.2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2115.48</v>
          </cell>
          <cell r="T72">
            <v>2115.48</v>
          </cell>
          <cell r="U72">
            <v>494.72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2610.1999999999998</v>
          </cell>
          <cell r="AI72">
            <v>15000</v>
          </cell>
          <cell r="AJ72">
            <v>335.54</v>
          </cell>
          <cell r="AK72">
            <v>813.16</v>
          </cell>
          <cell r="AL72">
            <v>1078.6400000000001</v>
          </cell>
          <cell r="AM72">
            <v>383.48</v>
          </cell>
        </row>
        <row r="73">
          <cell r="A73" t="str">
            <v>00968</v>
          </cell>
          <cell r="B73" t="str">
            <v>CACHO SILVA ISRAEL</v>
          </cell>
          <cell r="C73">
            <v>6240</v>
          </cell>
          <cell r="D73">
            <v>0</v>
          </cell>
          <cell r="E73">
            <v>1000</v>
          </cell>
          <cell r="F73">
            <v>3777.05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10017.049999999999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776.93</v>
          </cell>
          <cell r="T73">
            <v>776.93</v>
          </cell>
          <cell r="U73">
            <v>240.16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1017.09</v>
          </cell>
          <cell r="AI73">
            <v>8999.9599999999991</v>
          </cell>
          <cell r="AJ73">
            <v>175.02</v>
          </cell>
          <cell r="AK73">
            <v>395.34</v>
          </cell>
          <cell r="AL73">
            <v>817.18</v>
          </cell>
          <cell r="AM73">
            <v>200.02</v>
          </cell>
        </row>
        <row r="74">
          <cell r="A74" t="str">
            <v>00969</v>
          </cell>
          <cell r="B74" t="str">
            <v>GONZALEZ VALENZUELA LUIS GEOVANNI</v>
          </cell>
          <cell r="C74">
            <v>6840</v>
          </cell>
          <cell r="D74">
            <v>0</v>
          </cell>
          <cell r="E74">
            <v>1000</v>
          </cell>
          <cell r="F74">
            <v>4383.5200000000004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11223.52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920.58</v>
          </cell>
          <cell r="T74">
            <v>920.58</v>
          </cell>
          <cell r="U74">
            <v>302.94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1223.52</v>
          </cell>
          <cell r="AI74">
            <v>10000</v>
          </cell>
          <cell r="AJ74">
            <v>214.6</v>
          </cell>
          <cell r="AK74">
            <v>492.5</v>
          </cell>
          <cell r="AL74">
            <v>881.68</v>
          </cell>
          <cell r="AM74">
            <v>245.26</v>
          </cell>
        </row>
        <row r="75">
          <cell r="A75" t="str">
            <v>00970</v>
          </cell>
          <cell r="B75" t="str">
            <v>SAMAUE JIMENEZ JORGE SEBASTIAN</v>
          </cell>
          <cell r="C75">
            <v>10575</v>
          </cell>
          <cell r="D75">
            <v>0</v>
          </cell>
          <cell r="E75">
            <v>1000</v>
          </cell>
          <cell r="F75">
            <v>7036.54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17611.54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2115.7800000000002</v>
          </cell>
          <cell r="T75">
            <v>2115.7800000000002</v>
          </cell>
          <cell r="U75">
            <v>495.76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2611.54</v>
          </cell>
          <cell r="AI75">
            <v>15000</v>
          </cell>
          <cell r="AJ75">
            <v>336.2</v>
          </cell>
          <cell r="AK75">
            <v>814.76</v>
          </cell>
          <cell r="AL75">
            <v>1079.7</v>
          </cell>
          <cell r="AM75">
            <v>384.22</v>
          </cell>
        </row>
        <row r="76">
          <cell r="A76" t="str">
            <v>00972</v>
          </cell>
          <cell r="B76" t="str">
            <v>CARDENAS TORRES SAMUEL IVAN</v>
          </cell>
          <cell r="C76">
            <v>10575</v>
          </cell>
          <cell r="D76">
            <v>0</v>
          </cell>
          <cell r="E76">
            <v>1000</v>
          </cell>
          <cell r="F76">
            <v>7037.8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17612.8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2116.04</v>
          </cell>
          <cell r="T76">
            <v>2116.04</v>
          </cell>
          <cell r="U76">
            <v>496.76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2612.8000000000002</v>
          </cell>
          <cell r="AI76">
            <v>15000</v>
          </cell>
          <cell r="AJ76">
            <v>336.82</v>
          </cell>
          <cell r="AK76">
            <v>816.24</v>
          </cell>
          <cell r="AL76">
            <v>1080.68</v>
          </cell>
          <cell r="AM76">
            <v>384.94</v>
          </cell>
        </row>
        <row r="77">
          <cell r="A77" t="str">
            <v>00973</v>
          </cell>
          <cell r="B77" t="str">
            <v>MARTINEZ SANCHEZ JOSUE</v>
          </cell>
          <cell r="C77">
            <v>6240</v>
          </cell>
          <cell r="D77">
            <v>0</v>
          </cell>
          <cell r="E77">
            <v>1000</v>
          </cell>
          <cell r="F77">
            <v>4978.8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11218.8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919.82</v>
          </cell>
          <cell r="T77">
            <v>919.82</v>
          </cell>
          <cell r="U77">
            <v>298.88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1218.7</v>
          </cell>
          <cell r="AI77">
            <v>10000.1</v>
          </cell>
          <cell r="AJ77">
            <v>212.04</v>
          </cell>
          <cell r="AK77">
            <v>486.58</v>
          </cell>
          <cell r="AL77">
            <v>877.5</v>
          </cell>
          <cell r="AM77">
            <v>242.32</v>
          </cell>
        </row>
        <row r="78">
          <cell r="A78" t="str">
            <v>00974</v>
          </cell>
          <cell r="B78" t="str">
            <v>CARRILLO MARTINEZ DIEGO ALBERTO</v>
          </cell>
          <cell r="C78">
            <v>10575</v>
          </cell>
          <cell r="D78">
            <v>0</v>
          </cell>
          <cell r="E78">
            <v>1000</v>
          </cell>
          <cell r="F78">
            <v>6790.1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17365.099999999999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2063.14</v>
          </cell>
          <cell r="T78">
            <v>2063.14</v>
          </cell>
          <cell r="U78">
            <v>301.95999999999998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2365.1</v>
          </cell>
          <cell r="AI78">
            <v>15000</v>
          </cell>
          <cell r="AJ78">
            <v>213.96</v>
          </cell>
          <cell r="AK78">
            <v>491.02</v>
          </cell>
          <cell r="AL78">
            <v>880.64</v>
          </cell>
          <cell r="AM78">
            <v>244.54</v>
          </cell>
        </row>
        <row r="79">
          <cell r="A79" t="str">
            <v>00975</v>
          </cell>
          <cell r="B79" t="str">
            <v>RAMIREZ ROSAS JORGE EDUARDO</v>
          </cell>
          <cell r="C79">
            <v>6240</v>
          </cell>
          <cell r="D79">
            <v>0</v>
          </cell>
          <cell r="E79">
            <v>1000</v>
          </cell>
          <cell r="F79">
            <v>2778.8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9018.7999999999993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668.32</v>
          </cell>
          <cell r="T79">
            <v>668.32</v>
          </cell>
          <cell r="U79">
            <v>350.46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1018.78</v>
          </cell>
          <cell r="AI79">
            <v>8000.02</v>
          </cell>
          <cell r="AJ79">
            <v>244.56</v>
          </cell>
          <cell r="AK79">
            <v>592.66</v>
          </cell>
          <cell r="AL79">
            <v>930.46</v>
          </cell>
          <cell r="AM79">
            <v>279.5</v>
          </cell>
        </row>
        <row r="80">
          <cell r="A80" t="str">
            <v>00976</v>
          </cell>
          <cell r="B80" t="str">
            <v>REYES LEON MARGARITA</v>
          </cell>
          <cell r="C80">
            <v>6240</v>
          </cell>
          <cell r="D80">
            <v>0</v>
          </cell>
          <cell r="E80">
            <v>1000</v>
          </cell>
          <cell r="F80">
            <v>2778.8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9018.7999999999993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668.32</v>
          </cell>
          <cell r="T80">
            <v>668.32</v>
          </cell>
          <cell r="U80">
            <v>350.46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1018.78</v>
          </cell>
          <cell r="AI80">
            <v>8000.02</v>
          </cell>
          <cell r="AJ80">
            <v>244.56</v>
          </cell>
          <cell r="AK80">
            <v>592.66</v>
          </cell>
          <cell r="AL80">
            <v>930.46</v>
          </cell>
          <cell r="AM80">
            <v>279.5</v>
          </cell>
        </row>
        <row r="81">
          <cell r="A81" t="str">
            <v>00977</v>
          </cell>
          <cell r="B81" t="str">
            <v>VALLEJO SANCHEZ IVAN ALEJANDRO</v>
          </cell>
          <cell r="C81">
            <v>8400</v>
          </cell>
          <cell r="D81">
            <v>0</v>
          </cell>
          <cell r="E81">
            <v>1000</v>
          </cell>
          <cell r="F81">
            <v>5600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14000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1388.52</v>
          </cell>
          <cell r="T81">
            <v>1388.52</v>
          </cell>
          <cell r="U81">
            <v>368.14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1756.66</v>
          </cell>
          <cell r="AI81">
            <v>12243.34</v>
          </cell>
          <cell r="AJ81">
            <v>255.72</v>
          </cell>
          <cell r="AK81">
            <v>619.70000000000005</v>
          </cell>
          <cell r="AL81">
            <v>948.62</v>
          </cell>
          <cell r="AM81">
            <v>292.24</v>
          </cell>
        </row>
        <row r="82">
          <cell r="A82" t="str">
            <v>00978</v>
          </cell>
          <cell r="B82" t="str">
            <v>CARRILLO BORRAYO LESLEE DAYHANA</v>
          </cell>
          <cell r="C82">
            <v>9600</v>
          </cell>
          <cell r="D82">
            <v>0</v>
          </cell>
          <cell r="E82">
            <v>1000</v>
          </cell>
          <cell r="F82">
            <v>6685.4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16285.4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1832.52</v>
          </cell>
          <cell r="T82">
            <v>1832.52</v>
          </cell>
          <cell r="U82">
            <v>452.86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2285.38</v>
          </cell>
          <cell r="AI82">
            <v>14000.02</v>
          </cell>
          <cell r="AJ82">
            <v>309.14</v>
          </cell>
          <cell r="AK82">
            <v>749.16</v>
          </cell>
          <cell r="AL82">
            <v>1035.6400000000001</v>
          </cell>
          <cell r="AM82">
            <v>353.3</v>
          </cell>
        </row>
        <row r="83">
          <cell r="A83" t="str">
            <v>00979</v>
          </cell>
          <cell r="B83" t="str">
            <v>SANCHEZ MARTINEZ YAMILET</v>
          </cell>
          <cell r="C83">
            <v>9600</v>
          </cell>
          <cell r="D83">
            <v>0</v>
          </cell>
          <cell r="E83">
            <v>1000</v>
          </cell>
          <cell r="F83">
            <v>6691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16291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1833.7</v>
          </cell>
          <cell r="T83">
            <v>1833.7</v>
          </cell>
          <cell r="U83">
            <v>457.3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2291</v>
          </cell>
          <cell r="AI83">
            <v>14000</v>
          </cell>
          <cell r="AJ83">
            <v>311.94</v>
          </cell>
          <cell r="AK83">
            <v>755.96</v>
          </cell>
          <cell r="AL83">
            <v>1040.2</v>
          </cell>
          <cell r="AM83">
            <v>356.5</v>
          </cell>
        </row>
        <row r="84">
          <cell r="A84" t="str">
            <v>00980</v>
          </cell>
          <cell r="B84" t="str">
            <v>TORRES CAMPOS MARTHA YOLANDA</v>
          </cell>
          <cell r="C84">
            <v>6240</v>
          </cell>
          <cell r="D84">
            <v>0</v>
          </cell>
          <cell r="E84">
            <v>1000</v>
          </cell>
          <cell r="F84">
            <v>1260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7500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503.08</v>
          </cell>
          <cell r="T84">
            <v>503.08</v>
          </cell>
          <cell r="U84">
            <v>235.18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738.26</v>
          </cell>
          <cell r="AI84">
            <v>6761.74</v>
          </cell>
          <cell r="AJ84">
            <v>171.86</v>
          </cell>
          <cell r="AK84">
            <v>388.22</v>
          </cell>
          <cell r="AL84">
            <v>812.06</v>
          </cell>
          <cell r="AM84">
            <v>196.42</v>
          </cell>
        </row>
        <row r="85">
          <cell r="A85" t="str">
            <v>00981</v>
          </cell>
          <cell r="B85" t="str">
            <v>GONZALEZ GONZALEZ NOE</v>
          </cell>
          <cell r="C85">
            <v>6240</v>
          </cell>
          <cell r="D85">
            <v>0</v>
          </cell>
          <cell r="E85">
            <v>1000</v>
          </cell>
          <cell r="F85">
            <v>1260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7500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503.08</v>
          </cell>
          <cell r="T85">
            <v>503.08</v>
          </cell>
          <cell r="U85">
            <v>171.36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674.44</v>
          </cell>
          <cell r="AI85">
            <v>6825.56</v>
          </cell>
          <cell r="AJ85">
            <v>126.26</v>
          </cell>
          <cell r="AK85">
            <v>270.62</v>
          </cell>
          <cell r="AL85">
            <v>761.14</v>
          </cell>
          <cell r="AM85">
            <v>144.30000000000001</v>
          </cell>
        </row>
        <row r="86">
          <cell r="A86" t="str">
            <v>00982</v>
          </cell>
          <cell r="B86" t="str">
            <v>MENDEZ PEREZ MIGUEL ANGEL</v>
          </cell>
          <cell r="C86">
            <v>6240</v>
          </cell>
          <cell r="D86">
            <v>0</v>
          </cell>
          <cell r="E86">
            <v>1000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6240</v>
          </cell>
          <cell r="N86">
            <v>0</v>
          </cell>
          <cell r="O86">
            <v>0</v>
          </cell>
          <cell r="P86">
            <v>0</v>
          </cell>
          <cell r="Q86">
            <v>-250.2</v>
          </cell>
          <cell r="R86">
            <v>0</v>
          </cell>
          <cell r="S86">
            <v>366.38</v>
          </cell>
          <cell r="T86">
            <v>116.16</v>
          </cell>
          <cell r="U86">
            <v>171.36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287.52</v>
          </cell>
          <cell r="AI86">
            <v>5952.48</v>
          </cell>
          <cell r="AJ86">
            <v>126.26</v>
          </cell>
          <cell r="AK86">
            <v>270.62</v>
          </cell>
          <cell r="AL86">
            <v>761.14</v>
          </cell>
          <cell r="AM86">
            <v>144.30000000000001</v>
          </cell>
        </row>
        <row r="87">
          <cell r="A87" t="str">
            <v>00983</v>
          </cell>
          <cell r="B87" t="str">
            <v>MORA  AGRAZ HECTOR ALEXIS</v>
          </cell>
          <cell r="C87">
            <v>9600</v>
          </cell>
          <cell r="D87">
            <v>0</v>
          </cell>
          <cell r="E87">
            <v>1000</v>
          </cell>
          <cell r="F87">
            <v>24341.919999999998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33941.919999999998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5671.26</v>
          </cell>
          <cell r="T87">
            <v>5671.26</v>
          </cell>
          <cell r="U87">
            <v>270.66000000000003</v>
          </cell>
          <cell r="V87">
            <v>14000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19941.919999999998</v>
          </cell>
          <cell r="AI87">
            <v>14000</v>
          </cell>
          <cell r="AJ87">
            <v>194.24</v>
          </cell>
          <cell r="AK87">
            <v>445.76</v>
          </cell>
          <cell r="AL87">
            <v>848.52</v>
          </cell>
          <cell r="AM87">
            <v>222</v>
          </cell>
        </row>
        <row r="88">
          <cell r="A88" t="str">
            <v>00984</v>
          </cell>
          <cell r="B88" t="str">
            <v>ROSALIO TORRES MARCOS</v>
          </cell>
          <cell r="C88">
            <v>13680</v>
          </cell>
          <cell r="D88">
            <v>0</v>
          </cell>
          <cell r="E88">
            <v>1000</v>
          </cell>
          <cell r="F88">
            <v>8898.24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22578.240000000002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3176.66</v>
          </cell>
          <cell r="T88">
            <v>3176.66</v>
          </cell>
          <cell r="U88">
            <v>401.58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3578.24</v>
          </cell>
          <cell r="AI88">
            <v>19000</v>
          </cell>
          <cell r="AJ88">
            <v>276.8</v>
          </cell>
          <cell r="AK88">
            <v>670.8</v>
          </cell>
          <cell r="AL88">
            <v>982.96</v>
          </cell>
          <cell r="AM88">
            <v>316.33999999999997</v>
          </cell>
        </row>
        <row r="89">
          <cell r="A89" t="str">
            <v>00985</v>
          </cell>
          <cell r="B89" t="str">
            <v>DOMINGUEZ REYES MARIA DE JESUS</v>
          </cell>
          <cell r="C89">
            <v>829.76</v>
          </cell>
          <cell r="D89">
            <v>0</v>
          </cell>
          <cell r="E89">
            <v>0</v>
          </cell>
          <cell r="F89">
            <v>3240.09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4069.85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286.33999999999997</v>
          </cell>
          <cell r="T89">
            <v>286.33999999999997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286.33999999999997</v>
          </cell>
          <cell r="AI89">
            <v>3783.51</v>
          </cell>
          <cell r="AJ89">
            <v>85.44</v>
          </cell>
          <cell r="AK89">
            <v>175.42</v>
          </cell>
          <cell r="AL89">
            <v>402.89</v>
          </cell>
          <cell r="AM89">
            <v>71.95</v>
          </cell>
        </row>
        <row r="90">
          <cell r="A90" t="str">
            <v>09671</v>
          </cell>
          <cell r="B90" t="str">
            <v>DELGADO RAZO RAFAEL ALEJANDRO</v>
          </cell>
          <cell r="C90">
            <v>8400</v>
          </cell>
          <cell r="D90">
            <v>0</v>
          </cell>
          <cell r="E90">
            <v>1000</v>
          </cell>
          <cell r="F90">
            <v>5600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14000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1388.52</v>
          </cell>
          <cell r="T90">
            <v>1388.52</v>
          </cell>
          <cell r="U90">
            <v>387.56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1776.08</v>
          </cell>
          <cell r="AI90">
            <v>12223.92</v>
          </cell>
          <cell r="AJ90">
            <v>267.95999999999998</v>
          </cell>
          <cell r="AK90">
            <v>649.38</v>
          </cell>
          <cell r="AL90">
            <v>968.56</v>
          </cell>
          <cell r="AM90">
            <v>306.24</v>
          </cell>
        </row>
        <row r="93">
          <cell r="A93"/>
          <cell r="C93" t="str">
            <v xml:space="preserve">  =============</v>
          </cell>
          <cell r="D93" t="str">
            <v xml:space="preserve">  =============</v>
          </cell>
          <cell r="E93" t="str">
            <v xml:space="preserve">  =============</v>
          </cell>
          <cell r="F93" t="str">
            <v xml:space="preserve">  =============</v>
          </cell>
          <cell r="G93" t="str">
            <v xml:space="preserve">  =============</v>
          </cell>
          <cell r="H93" t="str">
            <v xml:space="preserve">  =============</v>
          </cell>
          <cell r="I93" t="str">
            <v xml:space="preserve">  =============</v>
          </cell>
          <cell r="J93" t="str">
            <v xml:space="preserve">  =============</v>
          </cell>
          <cell r="K93" t="str">
            <v xml:space="preserve">  =============</v>
          </cell>
          <cell r="L93" t="str">
            <v xml:space="preserve">  =============</v>
          </cell>
          <cell r="M93" t="str">
            <v xml:space="preserve">  =============</v>
          </cell>
          <cell r="N93" t="str">
            <v xml:space="preserve">  =============</v>
          </cell>
          <cell r="O93" t="str">
            <v xml:space="preserve">  =============</v>
          </cell>
          <cell r="P93" t="str">
            <v xml:space="preserve">  =============</v>
          </cell>
          <cell r="Q93" t="str">
            <v xml:space="preserve">  =============</v>
          </cell>
          <cell r="R93" t="str">
            <v xml:space="preserve">  =============</v>
          </cell>
          <cell r="S93" t="str">
            <v xml:space="preserve">  =============</v>
          </cell>
          <cell r="T93" t="str">
            <v xml:space="preserve">  =============</v>
          </cell>
          <cell r="U93" t="str">
            <v xml:space="preserve">  =============</v>
          </cell>
          <cell r="V93" t="str">
            <v xml:space="preserve">  =============</v>
          </cell>
          <cell r="W93" t="str">
            <v xml:space="preserve">  =============</v>
          </cell>
          <cell r="X93" t="str">
            <v xml:space="preserve">  =============</v>
          </cell>
          <cell r="Y93" t="str">
            <v xml:space="preserve">  =============</v>
          </cell>
          <cell r="Z93" t="str">
            <v xml:space="preserve">  =============</v>
          </cell>
          <cell r="AA93" t="str">
            <v xml:space="preserve">  =============</v>
          </cell>
          <cell r="AB93" t="str">
            <v xml:space="preserve">  =============</v>
          </cell>
          <cell r="AC93" t="str">
            <v xml:space="preserve">  =============</v>
          </cell>
          <cell r="AD93" t="str">
            <v xml:space="preserve">  =============</v>
          </cell>
          <cell r="AE93" t="str">
            <v xml:space="preserve">  =============</v>
          </cell>
          <cell r="AF93" t="str">
            <v xml:space="preserve">  =============</v>
          </cell>
          <cell r="AG93" t="str">
            <v xml:space="preserve">  =============</v>
          </cell>
          <cell r="AH93" t="str">
            <v xml:space="preserve">  =============</v>
          </cell>
          <cell r="AI93" t="str">
            <v xml:space="preserve">  =============</v>
          </cell>
          <cell r="AJ93" t="str">
            <v xml:space="preserve">  =============</v>
          </cell>
          <cell r="AK93" t="str">
            <v xml:space="preserve">  =============</v>
          </cell>
          <cell r="AL93" t="str">
            <v xml:space="preserve">  =============</v>
          </cell>
          <cell r="AM93" t="str">
            <v xml:space="preserve">  =============</v>
          </cell>
        </row>
        <row r="94">
          <cell r="A94" t="str">
            <v>Total Gral.</v>
          </cell>
          <cell r="B94" t="str">
            <v xml:space="preserve"> </v>
          </cell>
          <cell r="C94">
            <v>786711.9</v>
          </cell>
          <cell r="D94">
            <v>3492.97</v>
          </cell>
          <cell r="E94">
            <v>80000</v>
          </cell>
          <cell r="F94">
            <v>285605.88</v>
          </cell>
          <cell r="G94">
            <v>0</v>
          </cell>
          <cell r="H94">
            <v>0</v>
          </cell>
          <cell r="I94">
            <v>277.97000000000003</v>
          </cell>
          <cell r="J94">
            <v>5143.38</v>
          </cell>
          <cell r="K94">
            <v>0</v>
          </cell>
          <cell r="L94">
            <v>0</v>
          </cell>
          <cell r="M94">
            <v>1081232.1000000001</v>
          </cell>
          <cell r="N94">
            <v>0</v>
          </cell>
          <cell r="O94">
            <v>5553.96</v>
          </cell>
          <cell r="P94">
            <v>45189.120000000003</v>
          </cell>
          <cell r="Q94">
            <v>-3147.78</v>
          </cell>
          <cell r="R94">
            <v>0</v>
          </cell>
          <cell r="S94">
            <v>114843.98</v>
          </cell>
          <cell r="T94">
            <v>110995.51</v>
          </cell>
          <cell r="U94">
            <v>26735.5</v>
          </cell>
          <cell r="V94">
            <v>27560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159.4</v>
          </cell>
          <cell r="AE94">
            <v>162.5</v>
          </cell>
          <cell r="AF94">
            <v>0</v>
          </cell>
          <cell r="AG94">
            <v>0</v>
          </cell>
          <cell r="AH94">
            <v>216355.99</v>
          </cell>
          <cell r="AI94">
            <v>864876.11</v>
          </cell>
          <cell r="AJ94">
            <v>20826.82</v>
          </cell>
          <cell r="AK94">
            <v>49000.36</v>
          </cell>
          <cell r="AL94">
            <v>77552.75</v>
          </cell>
          <cell r="AM94">
            <v>23086.2</v>
          </cell>
        </row>
        <row r="96">
          <cell r="C96" t="str">
            <v xml:space="preserve"> </v>
          </cell>
          <cell r="D96" t="str">
            <v xml:space="preserve"> </v>
          </cell>
          <cell r="E96" t="str">
            <v xml:space="preserve"> </v>
          </cell>
          <cell r="F96" t="str">
            <v xml:space="preserve"> </v>
          </cell>
          <cell r="G96" t="str">
            <v xml:space="preserve"> </v>
          </cell>
          <cell r="H96" t="str">
            <v xml:space="preserve"> </v>
          </cell>
          <cell r="I96" t="str">
            <v xml:space="preserve"> </v>
          </cell>
          <cell r="J96" t="str">
            <v xml:space="preserve"> </v>
          </cell>
          <cell r="K96" t="str">
            <v xml:space="preserve"> </v>
          </cell>
          <cell r="L96" t="str">
            <v xml:space="preserve"> </v>
          </cell>
          <cell r="M96" t="str">
            <v xml:space="preserve"> </v>
          </cell>
          <cell r="N96" t="str">
            <v xml:space="preserve"> </v>
          </cell>
          <cell r="O96" t="str">
            <v xml:space="preserve"> </v>
          </cell>
          <cell r="P96" t="str">
            <v xml:space="preserve"> </v>
          </cell>
          <cell r="Q96" t="str">
            <v xml:space="preserve"> </v>
          </cell>
          <cell r="R96" t="str">
            <v xml:space="preserve"> </v>
          </cell>
          <cell r="S96" t="str">
            <v xml:space="preserve"> </v>
          </cell>
          <cell r="T96" t="str">
            <v xml:space="preserve"> </v>
          </cell>
          <cell r="U96" t="str">
            <v xml:space="preserve"> </v>
          </cell>
          <cell r="V96" t="str">
            <v xml:space="preserve"> </v>
          </cell>
          <cell r="W96" t="str">
            <v xml:space="preserve"> 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 xml:space="preserve"> </v>
          </cell>
          <cell r="AC96" t="str">
            <v xml:space="preserve"> </v>
          </cell>
          <cell r="AD96" t="str">
            <v xml:space="preserve"> </v>
          </cell>
          <cell r="AE96" t="str">
            <v xml:space="preserve"> </v>
          </cell>
          <cell r="AF96" t="str">
            <v xml:space="preserve"> </v>
          </cell>
          <cell r="AG96" t="str">
            <v xml:space="preserve"> </v>
          </cell>
          <cell r="AH96" t="str">
            <v xml:space="preserve"> </v>
          </cell>
          <cell r="AI96" t="str">
            <v xml:space="preserve"> </v>
          </cell>
          <cell r="AJ96" t="str">
            <v xml:space="preserve"> </v>
          </cell>
          <cell r="AK96" t="str">
            <v xml:space="preserve"> </v>
          </cell>
          <cell r="AL96" t="str">
            <v xml:space="preserve"> </v>
          </cell>
          <cell r="AM96" t="str">
            <v xml:space="preserve"> </v>
          </cell>
        </row>
        <row r="97">
          <cell r="A97" t="str">
            <v xml:space="preserve"> </v>
          </cell>
          <cell r="B97" t="str">
            <v xml:space="preserve"> 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1"/>
  <sheetViews>
    <sheetView showGridLines="0" tabSelected="1" topLeftCell="D1" zoomScale="96" zoomScaleNormal="96" workbookViewId="0">
      <pane ySplit="6" topLeftCell="A127" activePane="bottomLeft" state="frozen"/>
      <selection pane="bottomLeft" activeCell="D153" sqref="D153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234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141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178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VLOOKUP($A8,[1]Hoja1!$A$9:$AM$276,10,0)</f>
        <v>0</v>
      </c>
      <c r="H8" s="15">
        <f>VLOOKUP($A8,[1]Hoja1!$A$9:$AM$276,7,0)+VLOOKUP($A8,[1]Hoja1!$A$9:$AM$276,9,0)</f>
        <v>0</v>
      </c>
      <c r="I8" s="15">
        <f>VLOOKUP($A8,[1]Hoja1!$A$9:$AM$276,4,0)+VLOOKUP($A8,[1]Hoja1!$A$9:$AM$276,8,0)</f>
        <v>0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15000</v>
      </c>
      <c r="M8" s="15">
        <f>VLOOKUP($A8,[1]Hoja1!$A$9:$AM$276,34,0)</f>
        <v>5298.5</v>
      </c>
      <c r="N8" s="16">
        <f>+L8-M8</f>
        <v>9701.5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f>VLOOKUP($A9,[1]Hoja1!$A$9:$AM$276,10,0)</f>
        <v>0</v>
      </c>
      <c r="H9" s="15">
        <f>VLOOKUP($A9,[1]Hoja1!$A$9:$AM$276,7,0)+VLOOKUP($A9,[1]Hoja1!$A$9:$AM$276,9,0)</f>
        <v>0</v>
      </c>
      <c r="I9" s="15">
        <f>VLOOKUP($A9,[1]Hoja1!$A$9:$AM$276,4,0)+VLOOKUP($A9,[1]Hoja1!$A$9:$AM$276,8,0)</f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4" si="1">SUM(F9:J9)</f>
        <v>17429.400000000001</v>
      </c>
      <c r="M9" s="15">
        <f>VLOOKUP($A9,[1]Hoja1!$A$9:$AM$276,34,0)</f>
        <v>2630.98</v>
      </c>
      <c r="N9" s="16">
        <f t="shared" ref="N9:N22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VLOOKUP($A10,[1]Hoja1!$A$9:$AM$276,10,0)</f>
        <v>0</v>
      </c>
      <c r="H10" s="15">
        <f>VLOOKUP($A10,[1]Hoja1!$A$9:$AM$276,7,0)+VLOOKUP($A10,[1]Hoja1!$A$9:$AM$276,9,0)</f>
        <v>0</v>
      </c>
      <c r="I10" s="15">
        <f>VLOOKUP($A10,[1]Hoja1!$A$9:$AM$276,4,0)+VLOOKUP($A10,[1]Hoja1!$A$9:$AM$276,8,0)</f>
        <v>0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15000</v>
      </c>
      <c r="M10" s="15">
        <f>VLOOKUP($A10,[1]Hoja1!$A$9:$AM$276,34,0)</f>
        <v>1997.62</v>
      </c>
      <c r="N10" s="16">
        <f t="shared" si="2"/>
        <v>13002.380000000001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VLOOKUP($A11,[1]Hoja1!$A$9:$AM$276,10,0)</f>
        <v>0</v>
      </c>
      <c r="H11" s="15">
        <f>VLOOKUP($A11,[1]Hoja1!$A$9:$AM$276,7,0)+VLOOKUP($A11,[1]Hoja1!$A$9:$AM$276,9,0)</f>
        <v>0</v>
      </c>
      <c r="I11" s="15">
        <f>VLOOKUP($A11,[1]Hoja1!$A$9:$AM$276,4,0)+VLOOKUP($A11,[1]Hoja1!$A$9:$AM$276,8,0)</f>
        <v>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12000</v>
      </c>
      <c r="M11" s="15">
        <f>VLOOKUP($A11,[1]Hoja1!$A$9:$AM$276,34,0)</f>
        <v>4405.46</v>
      </c>
      <c r="N11" s="16">
        <f t="shared" si="2"/>
        <v>7594.54</v>
      </c>
    </row>
    <row r="12" spans="1:14" s="11" customFormat="1" ht="10.5" customHeight="1" x14ac:dyDescent="0.25">
      <c r="A12" s="12" t="s">
        <v>63</v>
      </c>
      <c r="B12" s="13" t="s">
        <v>123</v>
      </c>
      <c r="C12" s="14" t="s">
        <v>114</v>
      </c>
      <c r="D12" s="14" t="s">
        <v>142</v>
      </c>
      <c r="E12" s="15">
        <f t="shared" si="0"/>
        <v>207.44</v>
      </c>
      <c r="F12" s="15">
        <f>VLOOKUP($A12,[1]Hoja1!$A$9:$AM$276,3,0)</f>
        <v>6223.2</v>
      </c>
      <c r="G12" s="15">
        <f>VLOOKUP($A12,[1]Hoja1!$A$9:$AM$276,10,0)</f>
        <v>0</v>
      </c>
      <c r="H12" s="15">
        <f>VLOOKUP($A12,[1]Hoja1!$A$9:$AM$276,7,0)+VLOOKUP($A12,[1]Hoja1!$A$9:$AM$276,9,0)</f>
        <v>0</v>
      </c>
      <c r="I12" s="15">
        <f>VLOOKUP($A12,[1]Hoja1!$A$9:$AM$276,4,0)+VLOOKUP($A12,[1]Hoja1!$A$9:$AM$276,8,0)</f>
        <v>0</v>
      </c>
      <c r="J12" s="15">
        <f>VLOOKUP($A12,[1]Hoja1!$A$9:$AM$276,6,0)</f>
        <v>4481.8999999999996</v>
      </c>
      <c r="K12" s="15">
        <f>VLOOKUP($A12,[1]Hoja1!$A$9:$AM$276,5,0)</f>
        <v>1000</v>
      </c>
      <c r="L12" s="16">
        <f t="shared" si="1"/>
        <v>10705.099999999999</v>
      </c>
      <c r="M12" s="15">
        <f>VLOOKUP($A12,[1]Hoja1!$A$9:$AM$276,34,0)</f>
        <v>3999.42</v>
      </c>
      <c r="N12" s="16">
        <f t="shared" si="2"/>
        <v>6705.6799999999985</v>
      </c>
    </row>
    <row r="13" spans="1:14" s="11" customFormat="1" ht="10.5" customHeight="1" x14ac:dyDescent="0.25">
      <c r="A13" s="12" t="s">
        <v>206</v>
      </c>
      <c r="B13" s="13" t="s">
        <v>207</v>
      </c>
      <c r="C13" s="14"/>
      <c r="D13" s="14" t="s">
        <v>142</v>
      </c>
      <c r="E13" s="15">
        <v>352.5</v>
      </c>
      <c r="F13" s="15">
        <f>VLOOKUP($A13,[1]Hoja1!$A$9:$AM$276,3,0)</f>
        <v>10575</v>
      </c>
      <c r="G13" s="15">
        <f>VLOOKUP($A13,[1]Hoja1!$A$9:$AM$276,10,0)</f>
        <v>0</v>
      </c>
      <c r="H13" s="15">
        <f>VLOOKUP($A13,[1]Hoja1!$A$9:$AM$276,7,0)+VLOOKUP($A13,[1]Hoja1!$A$9:$AM$276,9,0)</f>
        <v>0</v>
      </c>
      <c r="I13" s="15">
        <f>VLOOKUP($A13,[1]Hoja1!$A$9:$AM$276,4,0)+VLOOKUP($A13,[1]Hoja1!$A$9:$AM$276,8,0)</f>
        <v>0</v>
      </c>
      <c r="J13" s="15">
        <f>VLOOKUP($A13,[1]Hoja1!$A$9:$AM$276,6,0)</f>
        <v>7116.9</v>
      </c>
      <c r="K13" s="15">
        <f>VLOOKUP($A13,[1]Hoja1!$A$9:$AM$276,5,0)</f>
        <v>1000</v>
      </c>
      <c r="L13" s="16">
        <f t="shared" si="1"/>
        <v>17691.900000000001</v>
      </c>
      <c r="M13" s="15">
        <f>VLOOKUP($A13,[1]Hoja1!$A$9:$AM$276,34,0)</f>
        <v>2632.38</v>
      </c>
      <c r="N13" s="16">
        <f t="shared" si="2"/>
        <v>15059.52</v>
      </c>
    </row>
    <row r="14" spans="1:14" s="11" customFormat="1" ht="10.5" customHeight="1" x14ac:dyDescent="0.25">
      <c r="A14" s="12" t="s">
        <v>169</v>
      </c>
      <c r="B14" s="13" t="s">
        <v>170</v>
      </c>
      <c r="C14" s="14" t="s">
        <v>171</v>
      </c>
      <c r="D14" s="14" t="s">
        <v>142</v>
      </c>
      <c r="E14" s="15">
        <f t="shared" si="0"/>
        <v>352.5</v>
      </c>
      <c r="F14" s="15">
        <f>VLOOKUP($A14,[1]Hoja1!$A$9:$AM$276,3,0)</f>
        <v>10575</v>
      </c>
      <c r="G14" s="15">
        <f>VLOOKUP($A14,[1]Hoja1!$A$9:$AM$276,10,0)</f>
        <v>0</v>
      </c>
      <c r="H14" s="15">
        <f>VLOOKUP($A14,[1]Hoja1!$A$9:$AM$276,7,0)+VLOOKUP($A14,[1]Hoja1!$A$9:$AM$276,9,0)</f>
        <v>0</v>
      </c>
      <c r="I14" s="15">
        <f>VLOOKUP($A14,[1]Hoja1!$A$9:$AM$276,4,0)+VLOOKUP($A14,[1]Hoja1!$A$9:$AM$276,8,0)</f>
        <v>0</v>
      </c>
      <c r="J14" s="15">
        <f>VLOOKUP($A14,[1]Hoja1!$A$9:$AM$276,6,0)</f>
        <v>7038</v>
      </c>
      <c r="K14" s="15">
        <f>VLOOKUP($A14,[1]Hoja1!$A$9:$AM$276,5,0)</f>
        <v>1000</v>
      </c>
      <c r="L14" s="16">
        <f t="shared" si="1"/>
        <v>17613</v>
      </c>
      <c r="M14" s="15">
        <f>VLOOKUP($A14,[1]Hoja1!$A$9:$AM$276,34,0)</f>
        <v>2613</v>
      </c>
      <c r="N14" s="16">
        <f t="shared" si="2"/>
        <v>15000</v>
      </c>
    </row>
    <row r="15" spans="1:14" s="11" customFormat="1" ht="10.5" customHeight="1" x14ac:dyDescent="0.25">
      <c r="A15" s="12" t="s">
        <v>165</v>
      </c>
      <c r="B15" s="13" t="s">
        <v>166</v>
      </c>
      <c r="C15" s="14" t="s">
        <v>114</v>
      </c>
      <c r="D15" s="14" t="s">
        <v>142</v>
      </c>
      <c r="E15" s="15">
        <f t="shared" si="0"/>
        <v>207.44</v>
      </c>
      <c r="F15" s="15">
        <f>VLOOKUP($A15,[1]Hoja1!$A$9:$AM$276,3,0)</f>
        <v>6223.2</v>
      </c>
      <c r="G15" s="15">
        <f>VLOOKUP($A15,[1]Hoja1!$A$9:$AM$276,10,0)</f>
        <v>0</v>
      </c>
      <c r="H15" s="15">
        <f>VLOOKUP($A15,[1]Hoja1!$A$9:$AM$276,7,0)+VLOOKUP($A15,[1]Hoja1!$A$9:$AM$276,9,0)</f>
        <v>0</v>
      </c>
      <c r="I15" s="15">
        <f>VLOOKUP($A15,[1]Hoja1!$A$9:$AM$276,4,0)+VLOOKUP($A15,[1]Hoja1!$A$9:$AM$276,8,0)</f>
        <v>0</v>
      </c>
      <c r="J15" s="15">
        <f>VLOOKUP($A15,[1]Hoja1!$A$9:$AM$276,6,0)</f>
        <v>2402.4</v>
      </c>
      <c r="K15" s="15">
        <f>VLOOKUP($A15,[1]Hoja1!$A$9:$AM$276,5,0)</f>
        <v>1000</v>
      </c>
      <c r="L15" s="16">
        <f t="shared" si="1"/>
        <v>8625.6</v>
      </c>
      <c r="M15" s="15">
        <f>VLOOKUP($A15,[1]Hoja1!$A$9:$AM$276,34,0)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167</v>
      </c>
      <c r="B16" s="13" t="s">
        <v>168</v>
      </c>
      <c r="C16" s="14" t="s">
        <v>114</v>
      </c>
      <c r="D16" s="14" t="s">
        <v>142</v>
      </c>
      <c r="E16" s="15">
        <f t="shared" si="0"/>
        <v>352.5</v>
      </c>
      <c r="F16" s="15">
        <f>VLOOKUP($A16,[1]Hoja1!$A$9:$AM$276,3,0)</f>
        <v>10575</v>
      </c>
      <c r="G16" s="15">
        <f>VLOOKUP($A16,[1]Hoja1!$A$9:$AM$276,10,0)</f>
        <v>0</v>
      </c>
      <c r="H16" s="15">
        <f>VLOOKUP($A16,[1]Hoja1!$A$9:$AM$276,7,0)+VLOOKUP($A16,[1]Hoja1!$A$9:$AM$276,9,0)</f>
        <v>0</v>
      </c>
      <c r="I16" s="15">
        <f>VLOOKUP($A16,[1]Hoja1!$A$9:$AM$276,4,0)+VLOOKUP($A16,[1]Hoja1!$A$9:$AM$276,8,0)</f>
        <v>0</v>
      </c>
      <c r="J16" s="15">
        <f>VLOOKUP($A16,[1]Hoja1!$A$9:$AM$276,6,0)</f>
        <v>7038.18</v>
      </c>
      <c r="K16" s="15">
        <f>VLOOKUP($A16,[1]Hoja1!$A$9:$AM$276,5,0)</f>
        <v>1000</v>
      </c>
      <c r="L16" s="16">
        <f t="shared" si="1"/>
        <v>17613.18</v>
      </c>
      <c r="M16" s="15">
        <f>VLOOKUP($A16,[1]Hoja1!$A$9:$AM$276,34,0)</f>
        <v>2613.1799999999998</v>
      </c>
      <c r="N16" s="16">
        <f t="shared" si="2"/>
        <v>15000</v>
      </c>
    </row>
    <row r="17" spans="1:14" s="11" customFormat="1" ht="10.5" customHeight="1" x14ac:dyDescent="0.25">
      <c r="A17" s="12" t="s">
        <v>182</v>
      </c>
      <c r="B17" s="13" t="s">
        <v>183</v>
      </c>
      <c r="C17" s="14" t="s">
        <v>114</v>
      </c>
      <c r="D17" s="14" t="s">
        <v>142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VLOOKUP($A17,[1]Hoja1!$A$9:$AM$276,10,0)</f>
        <v>0</v>
      </c>
      <c r="H17" s="15">
        <f>VLOOKUP($A17,[1]Hoja1!$A$9:$AM$276,7,0)+VLOOKUP($A17,[1]Hoja1!$A$9:$AM$276,9,0)</f>
        <v>0</v>
      </c>
      <c r="I17" s="15">
        <f>VLOOKUP($A17,[1]Hoja1!$A$9:$AM$276,4,0)+VLOOKUP($A17,[1]Hoja1!$A$9:$AM$276,8,0)</f>
        <v>0</v>
      </c>
      <c r="J17" s="15">
        <f>VLOOKUP($A17,[1]Hoja1!$A$9:$AM$276,6,0)</f>
        <v>7034.12</v>
      </c>
      <c r="K17" s="15">
        <f>VLOOKUP($A17,[1]Hoja1!$A$9:$AM$276,5,0)</f>
        <v>1000</v>
      </c>
      <c r="L17" s="16">
        <f t="shared" si="1"/>
        <v>17609.12</v>
      </c>
      <c r="M17" s="15">
        <f>VLOOKUP($A17,[1]Hoja1!$A$9:$AM$276,34,0)</f>
        <v>2609.12</v>
      </c>
      <c r="N17" s="16">
        <f t="shared" si="2"/>
        <v>15000</v>
      </c>
    </row>
    <row r="18" spans="1:14" s="11" customFormat="1" ht="10.5" customHeight="1" x14ac:dyDescent="0.25">
      <c r="A18" s="12" t="s">
        <v>184</v>
      </c>
      <c r="B18" s="13" t="s">
        <v>185</v>
      </c>
      <c r="C18" s="14" t="s">
        <v>114</v>
      </c>
      <c r="D18" s="14" t="s">
        <v>142</v>
      </c>
      <c r="E18" s="15">
        <v>208</v>
      </c>
      <c r="F18" s="15">
        <f>VLOOKUP($A18,[1]Hoja1!$A$9:$AM$276,3,0)</f>
        <v>6240</v>
      </c>
      <c r="G18" s="15">
        <f>VLOOKUP($A18,[1]Hoja1!$A$9:$AM$276,10,0)</f>
        <v>0</v>
      </c>
      <c r="H18" s="15">
        <f>VLOOKUP($A18,[1]Hoja1!$A$9:$AM$276,7,0)+VLOOKUP($A18,[1]Hoja1!$A$9:$AM$276,9,0)</f>
        <v>0</v>
      </c>
      <c r="I18" s="15">
        <f>VLOOKUP($A18,[1]Hoja1!$A$9:$AM$276,4,0)+VLOOKUP($A18,[1]Hoja1!$A$9:$AM$276,8,0)</f>
        <v>0</v>
      </c>
      <c r="J18" s="15">
        <f>VLOOKUP($A18,[1]Hoja1!$A$9:$AM$276,6,0)</f>
        <v>3777.05</v>
      </c>
      <c r="K18" s="15">
        <f>VLOOKUP($A18,[1]Hoja1!$A$9:$AM$276,5,0)</f>
        <v>1000</v>
      </c>
      <c r="L18" s="16">
        <f t="shared" si="1"/>
        <v>10017.049999999999</v>
      </c>
      <c r="M18" s="15">
        <f>VLOOKUP($A18,[1]Hoja1!$A$9:$AM$276,34,0)</f>
        <v>1017.09</v>
      </c>
      <c r="N18" s="16">
        <f t="shared" si="2"/>
        <v>8999.9599999999991</v>
      </c>
    </row>
    <row r="19" spans="1:14" s="11" customFormat="1" ht="10.5" customHeight="1" x14ac:dyDescent="0.25">
      <c r="A19" s="12" t="s">
        <v>186</v>
      </c>
      <c r="B19" s="13" t="s">
        <v>187</v>
      </c>
      <c r="C19" s="14" t="s">
        <v>114</v>
      </c>
      <c r="D19" s="14" t="s">
        <v>142</v>
      </c>
      <c r="E19" s="15">
        <f t="shared" si="0"/>
        <v>352.5</v>
      </c>
      <c r="F19" s="15">
        <f>VLOOKUP($A19,[1]Hoja1!$A$9:$AM$276,3,0)</f>
        <v>10575</v>
      </c>
      <c r="G19" s="15">
        <f>VLOOKUP($A19,[1]Hoja1!$A$9:$AM$276,10,0)</f>
        <v>0</v>
      </c>
      <c r="H19" s="15">
        <f>VLOOKUP($A19,[1]Hoja1!$A$9:$AM$276,7,0)+VLOOKUP($A19,[1]Hoja1!$A$9:$AM$276,9,0)</f>
        <v>0</v>
      </c>
      <c r="I19" s="15">
        <f>VLOOKUP($A19,[1]Hoja1!$A$9:$AM$276,4,0)+VLOOKUP($A19,[1]Hoja1!$A$9:$AM$276,8,0)</f>
        <v>0</v>
      </c>
      <c r="J19" s="15">
        <f>VLOOKUP($A19,[1]Hoja1!$A$9:$AM$276,6,0)</f>
        <v>7036.54</v>
      </c>
      <c r="K19" s="15">
        <f>VLOOKUP($A19,[1]Hoja1!$A$9:$AM$276,5,0)</f>
        <v>1000</v>
      </c>
      <c r="L19" s="16">
        <f t="shared" si="1"/>
        <v>17611.54</v>
      </c>
      <c r="M19" s="15">
        <f>VLOOKUP($A19,[1]Hoja1!$A$9:$AM$276,34,0)</f>
        <v>2611.54</v>
      </c>
      <c r="N19" s="16">
        <f t="shared" si="2"/>
        <v>15000</v>
      </c>
    </row>
    <row r="20" spans="1:14" s="11" customFormat="1" ht="10.5" customHeight="1" x14ac:dyDescent="0.25">
      <c r="A20" s="12" t="s">
        <v>188</v>
      </c>
      <c r="B20" s="13" t="s">
        <v>189</v>
      </c>
      <c r="C20" s="14" t="s">
        <v>114</v>
      </c>
      <c r="D20" s="14" t="s">
        <v>142</v>
      </c>
      <c r="E20" s="15">
        <v>208</v>
      </c>
      <c r="F20" s="15">
        <f>VLOOKUP($A20,[1]Hoja1!$A$9:$AM$276,3,0)</f>
        <v>6240</v>
      </c>
      <c r="G20" s="15">
        <f>VLOOKUP($A20,[1]Hoja1!$A$9:$AM$276,10,0)</f>
        <v>0</v>
      </c>
      <c r="H20" s="15">
        <f>VLOOKUP($A20,[1]Hoja1!$A$9:$AM$276,7,0)+VLOOKUP($A20,[1]Hoja1!$A$9:$AM$276,9,0)</f>
        <v>0</v>
      </c>
      <c r="I20" s="15">
        <f>VLOOKUP($A20,[1]Hoja1!$A$9:$AM$276,4,0)+VLOOKUP($A20,[1]Hoja1!$A$9:$AM$276,8,0)</f>
        <v>0</v>
      </c>
      <c r="J20" s="15">
        <f>VLOOKUP($A20,[1]Hoja1!$A$9:$AM$276,6,0)</f>
        <v>4978.8</v>
      </c>
      <c r="K20" s="15">
        <f>VLOOKUP($A20,[1]Hoja1!$A$9:$AM$276,5,0)</f>
        <v>1000</v>
      </c>
      <c r="L20" s="16">
        <f t="shared" si="1"/>
        <v>11218.8</v>
      </c>
      <c r="M20" s="15">
        <f>VLOOKUP($A20,[1]Hoja1!$A$9:$AM$276,34,0)</f>
        <v>1218.7</v>
      </c>
      <c r="N20" s="16">
        <f t="shared" si="2"/>
        <v>10000.099999999999</v>
      </c>
    </row>
    <row r="21" spans="1:14" s="11" customFormat="1" ht="10.5" customHeight="1" x14ac:dyDescent="0.25">
      <c r="A21" s="12" t="s">
        <v>213</v>
      </c>
      <c r="B21" s="13" t="s">
        <v>214</v>
      </c>
      <c r="C21" s="14" t="s">
        <v>114</v>
      </c>
      <c r="D21" s="14" t="s">
        <v>142</v>
      </c>
      <c r="E21" s="15">
        <v>352.5</v>
      </c>
      <c r="F21" s="15">
        <f>VLOOKUP($A21,[1]Hoja1!$A$9:$AM$276,3,0)</f>
        <v>10575</v>
      </c>
      <c r="G21" s="15">
        <f>VLOOKUP($A21,[1]Hoja1!$A$9:$AM$276,10,0)</f>
        <v>0</v>
      </c>
      <c r="H21" s="15">
        <f>VLOOKUP($A21,[1]Hoja1!$A$9:$AM$276,7,0)+VLOOKUP($A21,[1]Hoja1!$A$9:$AM$276,9,0)</f>
        <v>0</v>
      </c>
      <c r="I21" s="15">
        <f>VLOOKUP($A21,[1]Hoja1!$A$9:$AM$276,4,0)+VLOOKUP($A21,[1]Hoja1!$A$9:$AM$276,8,0)</f>
        <v>0</v>
      </c>
      <c r="J21" s="15">
        <f>VLOOKUP($A21,[1]Hoja1!$A$9:$AM$276,6,0)</f>
        <v>6790.1</v>
      </c>
      <c r="K21" s="15">
        <f>VLOOKUP($A21,[1]Hoja1!$A$9:$AM$276,5,0)</f>
        <v>1000</v>
      </c>
      <c r="L21" s="16">
        <f t="shared" si="1"/>
        <v>17365.099999999999</v>
      </c>
      <c r="M21" s="15">
        <f>VLOOKUP($A21,[1]Hoja1!$A$9:$AM$276,34,0)</f>
        <v>2365.1</v>
      </c>
      <c r="N21" s="16">
        <f t="shared" ref="N21" si="3">+L21-M21</f>
        <v>14999.999999999998</v>
      </c>
    </row>
    <row r="22" spans="1:14" s="11" customFormat="1" ht="10.5" customHeight="1" x14ac:dyDescent="0.25">
      <c r="A22" s="12" t="s">
        <v>224</v>
      </c>
      <c r="B22" s="13" t="s">
        <v>225</v>
      </c>
      <c r="C22" s="14" t="s">
        <v>114</v>
      </c>
      <c r="D22" s="14" t="s">
        <v>142</v>
      </c>
      <c r="E22" s="15">
        <v>320</v>
      </c>
      <c r="F22" s="15">
        <f>VLOOKUP($A22,[1]Hoja1!$A$9:$AM$276,3,0)</f>
        <v>9600</v>
      </c>
      <c r="G22" s="15">
        <f>VLOOKUP($A22,[1]Hoja1!$A$9:$AM$276,10,0)</f>
        <v>0</v>
      </c>
      <c r="H22" s="15">
        <f>VLOOKUP($A22,[1]Hoja1!$A$9:$AM$276,7,0)+VLOOKUP($A22,[1]Hoja1!$A$9:$AM$276,9,0)</f>
        <v>0</v>
      </c>
      <c r="I22" s="15">
        <f>VLOOKUP($A22,[1]Hoja1!$A$9:$AM$276,4,0)+VLOOKUP($A22,[1]Hoja1!$A$9:$AM$276,8,0)</f>
        <v>0</v>
      </c>
      <c r="J22" s="15">
        <f>VLOOKUP($A22,[1]Hoja1!$A$9:$AM$276,6,0)</f>
        <v>6685.4</v>
      </c>
      <c r="K22" s="15">
        <f>VLOOKUP($A22,[1]Hoja1!$A$9:$AM$276,5,0)</f>
        <v>1000</v>
      </c>
      <c r="L22" s="16">
        <f t="shared" si="1"/>
        <v>16285.4</v>
      </c>
      <c r="M22" s="15">
        <f>VLOOKUP($A22,[1]Hoja1!$A$9:$AM$276,34,0)</f>
        <v>2285.38</v>
      </c>
      <c r="N22" s="16">
        <f t="shared" si="2"/>
        <v>14000.02</v>
      </c>
    </row>
    <row r="23" spans="1:14" s="11" customFormat="1" ht="10.5" customHeight="1" x14ac:dyDescent="0.25">
      <c r="A23" s="12" t="s">
        <v>228</v>
      </c>
      <c r="B23" s="13" t="s">
        <v>229</v>
      </c>
      <c r="C23" s="14" t="s">
        <v>114</v>
      </c>
      <c r="D23" s="14" t="s">
        <v>142</v>
      </c>
      <c r="E23" s="15">
        <v>320</v>
      </c>
      <c r="F23" s="15">
        <f>VLOOKUP($A23,[1]Hoja1!$A$9:$AM$276,3,0)</f>
        <v>9600</v>
      </c>
      <c r="G23" s="15">
        <f>VLOOKUP($A23,[1]Hoja1!$A$9:$AM$276,10,0)</f>
        <v>0</v>
      </c>
      <c r="H23" s="15">
        <f>VLOOKUP($A23,[1]Hoja1!$A$9:$AM$276,7,0)+VLOOKUP($A23,[1]Hoja1!$A$9:$AM$276,9,0)</f>
        <v>0</v>
      </c>
      <c r="I23" s="15">
        <f>VLOOKUP($A23,[1]Hoja1!$A$9:$AM$276,4,0)+VLOOKUP($A23,[1]Hoja1!$A$9:$AM$276,8,0)</f>
        <v>0</v>
      </c>
      <c r="J23" s="15">
        <f>VLOOKUP($A23,[1]Hoja1!$A$9:$AM$276,6,0)</f>
        <v>24341.919999999998</v>
      </c>
      <c r="K23" s="15">
        <f>VLOOKUP($A23,[1]Hoja1!$A$9:$AM$276,5,0)</f>
        <v>1000</v>
      </c>
      <c r="L23" s="16">
        <f t="shared" si="1"/>
        <v>33941.919999999998</v>
      </c>
      <c r="M23" s="15">
        <f>VLOOKUP($A23,[1]Hoja1!$A$9:$AM$276,34,0)</f>
        <v>19941.919999999998</v>
      </c>
      <c r="N23" s="16">
        <f t="shared" ref="N23:N24" si="4">+L23-M23</f>
        <v>14000</v>
      </c>
    </row>
    <row r="24" spans="1:14" s="11" customFormat="1" ht="10.5" customHeight="1" x14ac:dyDescent="0.25">
      <c r="A24" s="12" t="s">
        <v>230</v>
      </c>
      <c r="B24" s="13" t="s">
        <v>231</v>
      </c>
      <c r="C24" s="14" t="s">
        <v>114</v>
      </c>
      <c r="D24" s="14" t="s">
        <v>142</v>
      </c>
      <c r="E24" s="15">
        <v>456</v>
      </c>
      <c r="F24" s="15">
        <f>VLOOKUP($A24,[1]Hoja1!$A$9:$AM$276,3,0)</f>
        <v>13680</v>
      </c>
      <c r="G24" s="15">
        <f>VLOOKUP($A24,[1]Hoja1!$A$9:$AM$276,10,0)</f>
        <v>0</v>
      </c>
      <c r="H24" s="15">
        <f>VLOOKUP($A24,[1]Hoja1!$A$9:$AM$276,7,0)+VLOOKUP($A24,[1]Hoja1!$A$9:$AM$276,9,0)</f>
        <v>0</v>
      </c>
      <c r="I24" s="15">
        <f>VLOOKUP($A24,[1]Hoja1!$A$9:$AM$276,4,0)+VLOOKUP($A24,[1]Hoja1!$A$9:$AM$276,8,0)</f>
        <v>0</v>
      </c>
      <c r="J24" s="15">
        <f>VLOOKUP($A24,[1]Hoja1!$A$9:$AM$276,6,0)</f>
        <v>8898.24</v>
      </c>
      <c r="K24" s="15">
        <f>VLOOKUP($A24,[1]Hoja1!$A$9:$AM$276,5,0)</f>
        <v>1000</v>
      </c>
      <c r="L24" s="16">
        <f t="shared" si="1"/>
        <v>22578.239999999998</v>
      </c>
      <c r="M24" s="15">
        <f>VLOOKUP($A24,[1]Hoja1!$A$9:$AM$276,34,0)</f>
        <v>3578.24</v>
      </c>
      <c r="N24" s="16">
        <f t="shared" si="4"/>
        <v>19000</v>
      </c>
    </row>
    <row r="25" spans="1:14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4"/>
      <c r="J25" s="14"/>
      <c r="K25" s="14"/>
      <c r="L25" s="16"/>
      <c r="M25" s="16"/>
      <c r="N25" s="16"/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5">
        <v>0</v>
      </c>
      <c r="J26" s="14"/>
      <c r="K26" s="14"/>
      <c r="L26" s="16"/>
      <c r="M26" s="16"/>
      <c r="N26" s="16"/>
    </row>
    <row r="27" spans="1:14" s="11" customFormat="1" ht="17.25" customHeight="1" x14ac:dyDescent="0.25">
      <c r="A27" s="6" t="s">
        <v>235</v>
      </c>
      <c r="B27" s="7"/>
      <c r="C27" s="8"/>
      <c r="D27" s="8"/>
      <c r="E27" s="9"/>
      <c r="F27" s="9"/>
      <c r="G27" s="8"/>
      <c r="H27" s="8"/>
      <c r="I27" s="8"/>
      <c r="J27" s="8"/>
      <c r="K27" s="8"/>
      <c r="L27" s="10"/>
      <c r="M27" s="10"/>
      <c r="N27" s="10"/>
    </row>
    <row r="28" spans="1:14" s="11" customFormat="1" ht="10.5" customHeight="1" x14ac:dyDescent="0.25">
      <c r="A28" s="12" t="s">
        <v>236</v>
      </c>
      <c r="B28" s="13" t="s">
        <v>237</v>
      </c>
      <c r="C28" s="14" t="s">
        <v>17</v>
      </c>
      <c r="D28" s="14" t="s">
        <v>142</v>
      </c>
      <c r="E28" s="15">
        <f t="shared" ref="E28" si="5">+F28/30</f>
        <v>27.658666666666665</v>
      </c>
      <c r="F28" s="15">
        <f>VLOOKUP($A28,[1]Hoja1!$A$9:$AM$276,3,0)</f>
        <v>829.76</v>
      </c>
      <c r="G28" s="15">
        <f>VLOOKUP($A28,[1]Hoja1!$A$9:$AM$276,10,0)</f>
        <v>0</v>
      </c>
      <c r="H28" s="15">
        <f>VLOOKUP($A28,[1]Hoja1!$A$9:$AM$276,7,0)+VLOOKUP($A28,[1]Hoja1!$A$9:$AM$276,9,0)</f>
        <v>0</v>
      </c>
      <c r="I28" s="15">
        <f>VLOOKUP($A28,[1]Hoja1!$A$9:$AM$276,4,0)+VLOOKUP($A28,[1]Hoja1!$A$9:$AM$276,8,0)</f>
        <v>0</v>
      </c>
      <c r="J28" s="15">
        <f>VLOOKUP($A28,[1]Hoja1!$A$9:$AM$276,6,0)</f>
        <v>3240.09</v>
      </c>
      <c r="K28" s="15">
        <f>VLOOKUP($A28,[1]Hoja1!$A$9:$AM$276,5,0)</f>
        <v>0</v>
      </c>
      <c r="L28" s="16">
        <f t="shared" ref="L28" si="6">SUM(F28:J28)</f>
        <v>4069.8500000000004</v>
      </c>
      <c r="M28" s="15">
        <f>VLOOKUP($A28,[1]Hoja1!$A$9:$AM$276,34,0)</f>
        <v>286.33999999999997</v>
      </c>
      <c r="N28" s="16">
        <f t="shared" ref="N28" si="7">+L28-M28</f>
        <v>3783.51</v>
      </c>
    </row>
    <row r="29" spans="1:14" s="11" customFormat="1" ht="10.5" customHeight="1" x14ac:dyDescent="0.25">
      <c r="A29" s="12"/>
      <c r="B29" s="13"/>
      <c r="C29" s="14"/>
      <c r="D29" s="14"/>
      <c r="E29" s="15"/>
      <c r="F29" s="15"/>
      <c r="G29" s="14"/>
      <c r="H29" s="14"/>
      <c r="I29" s="15">
        <v>0</v>
      </c>
      <c r="J29" s="14"/>
      <c r="K29" s="14"/>
      <c r="L29" s="16"/>
      <c r="M29" s="16"/>
      <c r="N29" s="16"/>
    </row>
    <row r="30" spans="1:14" s="11" customFormat="1" ht="17.25" customHeight="1" x14ac:dyDescent="0.25">
      <c r="A30" s="6" t="s">
        <v>23</v>
      </c>
      <c r="B30" s="7"/>
      <c r="C30" s="8"/>
      <c r="D30" s="8"/>
      <c r="E30" s="9"/>
      <c r="F30" s="9"/>
      <c r="G30" s="8"/>
      <c r="H30" s="8"/>
      <c r="I30" s="8"/>
      <c r="J30" s="8"/>
      <c r="K30" s="8"/>
      <c r="L30" s="10"/>
      <c r="M30" s="10"/>
      <c r="N30" s="10"/>
    </row>
    <row r="31" spans="1:14" s="11" customFormat="1" ht="10.5" customHeight="1" x14ac:dyDescent="0.25">
      <c r="A31" s="12" t="s">
        <v>113</v>
      </c>
      <c r="B31" s="13" t="s">
        <v>121</v>
      </c>
      <c r="C31" s="14" t="s">
        <v>17</v>
      </c>
      <c r="D31" s="14" t="s">
        <v>142</v>
      </c>
      <c r="E31" s="15">
        <f t="shared" ref="E31:E33" si="8">+F31/30</f>
        <v>207.44</v>
      </c>
      <c r="F31" s="15">
        <f>VLOOKUP($A31,[1]Hoja1!$A$9:$AM$276,3,0)</f>
        <v>6223.2</v>
      </c>
      <c r="G31" s="15">
        <f>VLOOKUP($A31,[1]Hoja1!$A$9:$AM$276,10,0)</f>
        <v>0</v>
      </c>
      <c r="H31" s="15">
        <f>VLOOKUP($A31,[1]Hoja1!$A$9:$AM$276,7,0)+VLOOKUP($A31,[1]Hoja1!$A$9:$AM$276,9,0)</f>
        <v>0</v>
      </c>
      <c r="I31" s="15">
        <f>VLOOKUP($A31,[1]Hoja1!$A$9:$AM$276,4,0)+VLOOKUP($A31,[1]Hoja1!$A$9:$AM$276,8,0)</f>
        <v>0</v>
      </c>
      <c r="J31" s="15">
        <f>VLOOKUP($A31,[1]Hoja1!$A$9:$AM$276,6,0)</f>
        <v>3719.66</v>
      </c>
      <c r="K31" s="15">
        <f>VLOOKUP($A31,[1]Hoja1!$A$9:$AM$276,5,0)</f>
        <v>1000</v>
      </c>
      <c r="L31" s="16">
        <f t="shared" ref="L31:L33" si="9">SUM(F31:J31)</f>
        <v>9942.86</v>
      </c>
      <c r="M31" s="15">
        <f>VLOOKUP($A31,[1]Hoja1!$A$9:$AM$276,34,0)</f>
        <v>1768.86</v>
      </c>
      <c r="N31" s="16">
        <f t="shared" ref="N31:N33" si="10">+L31-M31</f>
        <v>8174.0000000000009</v>
      </c>
    </row>
    <row r="32" spans="1:14" s="11" customFormat="1" ht="10.5" customHeight="1" x14ac:dyDescent="0.25">
      <c r="A32" s="12" t="s">
        <v>149</v>
      </c>
      <c r="B32" s="13" t="s">
        <v>150</v>
      </c>
      <c r="C32" s="14" t="s">
        <v>17</v>
      </c>
      <c r="D32" s="14" t="s">
        <v>142</v>
      </c>
      <c r="E32" s="15">
        <f t="shared" si="8"/>
        <v>333.33</v>
      </c>
      <c r="F32" s="15">
        <f>VLOOKUP($A32,[1]Hoja1!$A$9:$AM$276,3,0)</f>
        <v>9999.9</v>
      </c>
      <c r="G32" s="15">
        <f>VLOOKUP($A32,[1]Hoja1!$A$9:$AM$276,10,0)</f>
        <v>0</v>
      </c>
      <c r="H32" s="15">
        <f>VLOOKUP($A32,[1]Hoja1!$A$9:$AM$276,7,0)+VLOOKUP($A32,[1]Hoja1!$A$9:$AM$276,9,0)</f>
        <v>0</v>
      </c>
      <c r="I32" s="15">
        <f>VLOOKUP($A32,[1]Hoja1!$A$9:$AM$276,4,0)+VLOOKUP($A32,[1]Hoja1!$A$9:$AM$276,8,0)</f>
        <v>0</v>
      </c>
      <c r="J32" s="15">
        <f>VLOOKUP($A32,[1]Hoja1!$A$9:$AM$276,6,0)</f>
        <v>9000.1</v>
      </c>
      <c r="K32" s="15">
        <f>VLOOKUP($A32,[1]Hoja1!$A$9:$AM$276,5,0)</f>
        <v>1000</v>
      </c>
      <c r="L32" s="16">
        <f t="shared" si="9"/>
        <v>19000</v>
      </c>
      <c r="M32" s="15">
        <f>VLOOKUP($A32,[1]Hoja1!$A$9:$AM$276,34,0)</f>
        <v>2796.18</v>
      </c>
      <c r="N32" s="16">
        <f t="shared" si="10"/>
        <v>16203.82</v>
      </c>
    </row>
    <row r="33" spans="1:14" s="11" customFormat="1" ht="10.5" customHeight="1" x14ac:dyDescent="0.25">
      <c r="A33" s="12" t="s">
        <v>160</v>
      </c>
      <c r="B33" s="13" t="s">
        <v>161</v>
      </c>
      <c r="C33" s="14" t="s">
        <v>162</v>
      </c>
      <c r="D33" s="14" t="s">
        <v>142</v>
      </c>
      <c r="E33" s="15">
        <f t="shared" si="8"/>
        <v>650</v>
      </c>
      <c r="F33" s="15">
        <f>VLOOKUP($A33,[1]Hoja1!$A$9:$AM$276,3,0)</f>
        <v>19500</v>
      </c>
      <c r="G33" s="15">
        <f>VLOOKUP($A33,[1]Hoja1!$A$9:$AM$276,10,0)</f>
        <v>0</v>
      </c>
      <c r="H33" s="15">
        <f>VLOOKUP($A33,[1]Hoja1!$A$9:$AM$276,7,0)+VLOOKUP($A33,[1]Hoja1!$A$9:$AM$276,9,0)</f>
        <v>0</v>
      </c>
      <c r="I33" s="15">
        <f>VLOOKUP($A33,[1]Hoja1!$A$9:$AM$276,4,0)+VLOOKUP($A33,[1]Hoja1!$A$9:$AM$276,8,0)</f>
        <v>0</v>
      </c>
      <c r="J33" s="15">
        <f>VLOOKUP($A33,[1]Hoja1!$A$9:$AM$276,6,0)</f>
        <v>10500</v>
      </c>
      <c r="K33" s="15">
        <f>VLOOKUP($A33,[1]Hoja1!$A$9:$AM$276,5,0)</f>
        <v>1000</v>
      </c>
      <c r="L33" s="16">
        <f t="shared" si="9"/>
        <v>30000</v>
      </c>
      <c r="M33" s="15">
        <f>VLOOKUP($A33,[1]Hoja1!$A$9:$AM$276,34,0)</f>
        <v>5641.64</v>
      </c>
      <c r="N33" s="16">
        <f t="shared" si="10"/>
        <v>24358.36</v>
      </c>
    </row>
    <row r="34" spans="1:14" s="11" customFormat="1" ht="10.5" customHeight="1" x14ac:dyDescent="0.25">
      <c r="A34" s="12"/>
      <c r="B34" s="13"/>
      <c r="C34" s="14"/>
      <c r="D34" s="14"/>
      <c r="E34" s="15"/>
      <c r="F34" s="15"/>
      <c r="G34" s="14"/>
      <c r="H34" s="14"/>
      <c r="I34" s="15">
        <v>0</v>
      </c>
      <c r="J34" s="14"/>
      <c r="K34" s="14"/>
      <c r="L34" s="16"/>
      <c r="M34" s="16"/>
      <c r="N34" s="16"/>
    </row>
    <row r="35" spans="1:14" s="11" customFormat="1" ht="17.25" customHeight="1" x14ac:dyDescent="0.25">
      <c r="A35" s="6" t="s">
        <v>24</v>
      </c>
      <c r="B35" s="7"/>
      <c r="C35" s="8"/>
      <c r="D35" s="8"/>
      <c r="E35" s="9"/>
      <c r="F35" s="9"/>
      <c r="G35" s="8"/>
      <c r="H35" s="8"/>
      <c r="I35" s="8"/>
      <c r="J35" s="8"/>
      <c r="K35" s="8"/>
      <c r="L35" s="10"/>
      <c r="M35" s="10"/>
      <c r="N35" s="10"/>
    </row>
    <row r="36" spans="1:14" s="11" customFormat="1" ht="10.5" customHeight="1" x14ac:dyDescent="0.25">
      <c r="A36" s="12" t="s">
        <v>25</v>
      </c>
      <c r="B36" s="13" t="s">
        <v>26</v>
      </c>
      <c r="C36" s="14" t="s">
        <v>17</v>
      </c>
      <c r="D36" s="14" t="s">
        <v>18</v>
      </c>
      <c r="E36" s="15">
        <f t="shared" ref="E36:E37" si="11">+F36/30</f>
        <v>305.60000000000002</v>
      </c>
      <c r="F36" s="15">
        <f>VLOOKUP($A36,[1]Hoja1!$A$9:$AM$276,3,0)</f>
        <v>9168</v>
      </c>
      <c r="G36" s="15">
        <f>VLOOKUP($A36,[1]Hoja1!$A$9:$AM$276,10,0)</f>
        <v>0</v>
      </c>
      <c r="H36" s="15">
        <f>VLOOKUP($A36,[1]Hoja1!$A$9:$AM$276,7,0)+VLOOKUP($A36,[1]Hoja1!$A$9:$AM$276,9,0)</f>
        <v>0</v>
      </c>
      <c r="I36" s="15">
        <f>VLOOKUP($A36,[1]Hoja1!$A$9:$AM$276,4,0)+VLOOKUP($A36,[1]Hoja1!$A$9:$AM$276,8,0)</f>
        <v>0</v>
      </c>
      <c r="J36" s="15">
        <f>VLOOKUP($A36,[1]Hoja1!$A$9:$AM$276,6,0)</f>
        <v>0</v>
      </c>
      <c r="K36" s="15">
        <f>VLOOKUP($A36,[1]Hoja1!$A$9:$AM$276,5,0)</f>
        <v>1000</v>
      </c>
      <c r="L36" s="16">
        <f t="shared" ref="L36:L37" si="12">SUM(F36:J36)</f>
        <v>9168</v>
      </c>
      <c r="M36" s="15">
        <f>VLOOKUP($A36,[1]Hoja1!$A$9:$AM$276,34,0)</f>
        <v>4310.66</v>
      </c>
      <c r="N36" s="16">
        <f t="shared" ref="N36:N37" si="13">+L36-M36</f>
        <v>4857.34</v>
      </c>
    </row>
    <row r="37" spans="1:14" s="11" customFormat="1" ht="10.5" customHeight="1" x14ac:dyDescent="0.25">
      <c r="A37" s="12" t="s">
        <v>27</v>
      </c>
      <c r="B37" s="13" t="s">
        <v>28</v>
      </c>
      <c r="C37" s="14" t="s">
        <v>17</v>
      </c>
      <c r="D37" s="14" t="s">
        <v>18</v>
      </c>
      <c r="E37" s="15">
        <f t="shared" si="11"/>
        <v>384.8</v>
      </c>
      <c r="F37" s="15">
        <f>VLOOKUP($A37,[1]Hoja1!$A$9:$AM$276,3,0)</f>
        <v>11544</v>
      </c>
      <c r="G37" s="15">
        <f>VLOOKUP($A37,[1]Hoja1!$A$9:$AM$276,10,0)</f>
        <v>0</v>
      </c>
      <c r="H37" s="15">
        <f>VLOOKUP($A37,[1]Hoja1!$A$9:$AM$276,7,0)+VLOOKUP($A37,[1]Hoja1!$A$9:$AM$276,9,0)</f>
        <v>0</v>
      </c>
      <c r="I37" s="15">
        <f>VLOOKUP($A37,[1]Hoja1!$A$9:$AM$276,4,0)+VLOOKUP($A37,[1]Hoja1!$A$9:$AM$276,8,0)</f>
        <v>0</v>
      </c>
      <c r="J37" s="15">
        <f>VLOOKUP($A37,[1]Hoja1!$A$9:$AM$276,6,0)</f>
        <v>0</v>
      </c>
      <c r="K37" s="15">
        <f>VLOOKUP($A37,[1]Hoja1!$A$9:$AM$276,5,0)</f>
        <v>1000</v>
      </c>
      <c r="L37" s="16">
        <f t="shared" si="12"/>
        <v>11544</v>
      </c>
      <c r="M37" s="15">
        <f>VLOOKUP($A37,[1]Hoja1!$A$9:$AM$276,34,0)</f>
        <v>1304.9000000000001</v>
      </c>
      <c r="N37" s="16">
        <f t="shared" si="13"/>
        <v>10239.1</v>
      </c>
    </row>
    <row r="38" spans="1:14" s="11" customFormat="1" ht="10.5" customHeight="1" x14ac:dyDescent="0.25">
      <c r="A38" s="12"/>
      <c r="B38" s="13"/>
      <c r="C38" s="14"/>
      <c r="D38" s="14"/>
      <c r="E38" s="15"/>
      <c r="F38" s="15"/>
      <c r="G38" s="14"/>
      <c r="H38" s="14"/>
      <c r="I38" s="15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29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7" t="s">
        <v>30</v>
      </c>
      <c r="B40" s="13" t="s">
        <v>31</v>
      </c>
      <c r="C40" s="14" t="s">
        <v>32</v>
      </c>
      <c r="D40" s="14" t="s">
        <v>18</v>
      </c>
      <c r="E40" s="15">
        <f>+F40/30</f>
        <v>342.5</v>
      </c>
      <c r="F40" s="15">
        <f>VLOOKUP($A40,[1]Hoja1!$A$9:$AM$276,3,0)</f>
        <v>10275</v>
      </c>
      <c r="G40" s="15">
        <f>VLOOKUP($A40,[1]Hoja1!$A$9:$AM$276,10,0)</f>
        <v>0</v>
      </c>
      <c r="H40" s="15">
        <f>VLOOKUP($A40,[1]Hoja1!$A$9:$AM$276,7,0)+VLOOKUP($A40,[1]Hoja1!$A$9:$AM$276,9,0)</f>
        <v>0</v>
      </c>
      <c r="I40" s="15">
        <f>VLOOKUP($A40,[1]Hoja1!$A$9:$AM$276,4,0)+VLOOKUP($A40,[1]Hoja1!$A$9:$AM$276,8,0)</f>
        <v>0</v>
      </c>
      <c r="J40" s="15">
        <f>VLOOKUP($A40,[1]Hoja1!$A$9:$AM$276,6,0)</f>
        <v>1925</v>
      </c>
      <c r="K40" s="15">
        <f>VLOOKUP($A40,[1]Hoja1!$A$9:$AM$276,5,0)</f>
        <v>1000</v>
      </c>
      <c r="L40" s="16">
        <f>SUM(F40:J40)</f>
        <v>12200</v>
      </c>
      <c r="M40" s="15">
        <f>VLOOKUP($A40,[1]Hoja1!$A$9:$AM$276,34,0)</f>
        <v>2833.82</v>
      </c>
      <c r="N40" s="16">
        <f>+L40-M40</f>
        <v>9366.18</v>
      </c>
    </row>
    <row r="41" spans="1:14" s="11" customFormat="1" ht="10.5" customHeight="1" x14ac:dyDescent="0.25">
      <c r="A41" s="17"/>
      <c r="B41" s="13"/>
      <c r="C41" s="14"/>
      <c r="D41" s="14"/>
      <c r="E41" s="15"/>
      <c r="F41" s="15"/>
      <c r="G41" s="14"/>
      <c r="H41" s="14"/>
      <c r="I41" s="14"/>
      <c r="J41" s="14"/>
      <c r="K41" s="14"/>
      <c r="L41" s="16"/>
      <c r="M41" s="16"/>
      <c r="N41" s="16"/>
    </row>
    <row r="42" spans="1:14" s="11" customFormat="1" ht="17.25" customHeight="1" x14ac:dyDescent="0.25">
      <c r="A42" s="6" t="s">
        <v>33</v>
      </c>
      <c r="B42" s="7"/>
      <c r="C42" s="8"/>
      <c r="D42" s="8"/>
      <c r="E42" s="9"/>
      <c r="F42" s="9"/>
      <c r="G42" s="8"/>
      <c r="H42" s="8"/>
      <c r="I42" s="8"/>
      <c r="J42" s="8"/>
      <c r="K42" s="8"/>
      <c r="L42" s="10"/>
      <c r="M42" s="10"/>
      <c r="N42" s="10"/>
    </row>
    <row r="43" spans="1:14" s="11" customFormat="1" ht="10.5" customHeight="1" x14ac:dyDescent="0.25">
      <c r="A43" s="12" t="s">
        <v>34</v>
      </c>
      <c r="B43" s="13" t="s">
        <v>35</v>
      </c>
      <c r="C43" s="14" t="s">
        <v>17</v>
      </c>
      <c r="D43" s="14" t="s">
        <v>18</v>
      </c>
      <c r="E43" s="15">
        <f t="shared" ref="E43:E46" si="14">+F43/30</f>
        <v>480.3</v>
      </c>
      <c r="F43" s="15">
        <f>VLOOKUP($A43,[1]Hoja1!$A$9:$AM$276,3,0)</f>
        <v>14409</v>
      </c>
      <c r="G43" s="15">
        <f>VLOOKUP($A43,[1]Hoja1!$A$9:$AM$276,10,0)</f>
        <v>0</v>
      </c>
      <c r="H43" s="15">
        <f>VLOOKUP($A43,[1]Hoja1!$A$9:$AM$276,7,0)+VLOOKUP($A43,[1]Hoja1!$A$9:$AM$276,9,0)</f>
        <v>0</v>
      </c>
      <c r="I43" s="15">
        <f>VLOOKUP($A43,[1]Hoja1!$A$9:$AM$276,4,0)+VLOOKUP($A43,[1]Hoja1!$A$9:$AM$276,8,0)</f>
        <v>0</v>
      </c>
      <c r="J43" s="15">
        <f>VLOOKUP($A43,[1]Hoja1!$A$9:$AM$276,6,0)</f>
        <v>0</v>
      </c>
      <c r="K43" s="15">
        <f>VLOOKUP($A43,[1]Hoja1!$A$9:$AM$276,5,0)</f>
        <v>1000</v>
      </c>
      <c r="L43" s="16">
        <f t="shared" ref="L43:L47" si="15">SUM(F43:J43)</f>
        <v>14409</v>
      </c>
      <c r="M43" s="15">
        <f>VLOOKUP($A43,[1]Hoja1!$A$9:$AM$276,34,0)</f>
        <v>7782.66</v>
      </c>
      <c r="N43" s="16">
        <f t="shared" ref="N43:N47" si="16">+L43-M43</f>
        <v>6626.34</v>
      </c>
    </row>
    <row r="44" spans="1:14" s="11" customFormat="1" ht="10.5" customHeight="1" x14ac:dyDescent="0.25">
      <c r="A44" s="12" t="s">
        <v>157</v>
      </c>
      <c r="B44" s="13" t="s">
        <v>158</v>
      </c>
      <c r="C44" s="14" t="s">
        <v>159</v>
      </c>
      <c r="D44" s="14" t="s">
        <v>142</v>
      </c>
      <c r="E44" s="15">
        <f t="shared" si="14"/>
        <v>207.44</v>
      </c>
      <c r="F44" s="15">
        <f>VLOOKUP($A44,[1]Hoja1!$A$9:$AM$276,3,0)</f>
        <v>6223.2</v>
      </c>
      <c r="G44" s="15">
        <f>VLOOKUP($A44,[1]Hoja1!$A$9:$AM$276,10,0)</f>
        <v>0</v>
      </c>
      <c r="H44" s="15">
        <f>VLOOKUP($A44,[1]Hoja1!$A$9:$AM$276,7,0)+VLOOKUP($A44,[1]Hoja1!$A$9:$AM$276,9,0)</f>
        <v>0</v>
      </c>
      <c r="I44" s="15">
        <f>VLOOKUP($A44,[1]Hoja1!$A$9:$AM$276,4,0)+VLOOKUP($A44,[1]Hoja1!$A$9:$AM$276,8,0)</f>
        <v>0</v>
      </c>
      <c r="J44" s="15">
        <f>VLOOKUP($A44,[1]Hoja1!$A$9:$AM$276,6,0)</f>
        <v>3776.8</v>
      </c>
      <c r="K44" s="15">
        <f>VLOOKUP($A44,[1]Hoja1!$A$9:$AM$276,5,0)</f>
        <v>1000</v>
      </c>
      <c r="L44" s="16">
        <f t="shared" si="15"/>
        <v>10000</v>
      </c>
      <c r="M44" s="15">
        <f>VLOOKUP($A44,[1]Hoja1!$A$9:$AM$276,34,0)</f>
        <v>775.08</v>
      </c>
      <c r="N44" s="16">
        <f t="shared" si="16"/>
        <v>9224.92</v>
      </c>
    </row>
    <row r="45" spans="1:14" s="11" customFormat="1" ht="10.5" customHeight="1" x14ac:dyDescent="0.25">
      <c r="A45" s="12" t="s">
        <v>153</v>
      </c>
      <c r="B45" s="13" t="s">
        <v>154</v>
      </c>
      <c r="C45" s="14" t="s">
        <v>32</v>
      </c>
      <c r="D45" s="14" t="s">
        <v>142</v>
      </c>
      <c r="E45" s="15">
        <f t="shared" si="14"/>
        <v>475</v>
      </c>
      <c r="F45" s="15">
        <f>VLOOKUP($A45,[1]Hoja1!$A$9:$AM$276,3,0)</f>
        <v>14250</v>
      </c>
      <c r="G45" s="15">
        <f>VLOOKUP($A45,[1]Hoja1!$A$9:$AM$276,10,0)</f>
        <v>0</v>
      </c>
      <c r="H45" s="15">
        <f>VLOOKUP($A45,[1]Hoja1!$A$9:$AM$276,7,0)+VLOOKUP($A45,[1]Hoja1!$A$9:$AM$276,9,0)</f>
        <v>0</v>
      </c>
      <c r="I45" s="15">
        <f>VLOOKUP($A45,[1]Hoja1!$A$9:$AM$276,4,0)+VLOOKUP($A45,[1]Hoja1!$A$9:$AM$276,8,0)</f>
        <v>0</v>
      </c>
      <c r="J45" s="15">
        <f>VLOOKUP($A45,[1]Hoja1!$A$9:$AM$276,6,0)</f>
        <v>9537.56</v>
      </c>
      <c r="K45" s="15">
        <f>VLOOKUP($A45,[1]Hoja1!$A$9:$AM$276,5,0)</f>
        <v>1000</v>
      </c>
      <c r="L45" s="16">
        <f t="shared" si="15"/>
        <v>23787.559999999998</v>
      </c>
      <c r="M45" s="15">
        <f>VLOOKUP($A45,[1]Hoja1!$A$9:$AM$276,34,0)</f>
        <v>4119.4799999999996</v>
      </c>
      <c r="N45" s="16">
        <f t="shared" si="16"/>
        <v>19668.079999999998</v>
      </c>
    </row>
    <row r="46" spans="1:14" s="11" customFormat="1" ht="10.5" customHeight="1" x14ac:dyDescent="0.25">
      <c r="A46" s="12" t="s">
        <v>172</v>
      </c>
      <c r="B46" s="13" t="s">
        <v>173</v>
      </c>
      <c r="C46" s="14" t="s">
        <v>174</v>
      </c>
      <c r="D46" s="14" t="s">
        <v>18</v>
      </c>
      <c r="E46" s="15">
        <f t="shared" si="14"/>
        <v>485</v>
      </c>
      <c r="F46" s="15">
        <f>VLOOKUP($A46,[1]Hoja1!$A$9:$AM$276,3,0)</f>
        <v>14550</v>
      </c>
      <c r="G46" s="15">
        <f>VLOOKUP($A46,[1]Hoja1!$A$9:$AM$276,10,0)</f>
        <v>0</v>
      </c>
      <c r="H46" s="15">
        <f>VLOOKUP($A46,[1]Hoja1!$A$9:$AM$276,7,0)+VLOOKUP($A46,[1]Hoja1!$A$9:$AM$276,9,0)</f>
        <v>0</v>
      </c>
      <c r="I46" s="15">
        <f>VLOOKUP($A46,[1]Hoja1!$A$9:$AM$276,4,0)+VLOOKUP($A46,[1]Hoja1!$A$9:$AM$276,8,0)</f>
        <v>0</v>
      </c>
      <c r="J46" s="15">
        <f>VLOOKUP($A46,[1]Hoja1!$A$9:$AM$276,6,0)</f>
        <v>9676.18</v>
      </c>
      <c r="K46" s="15">
        <f>VLOOKUP($A46,[1]Hoja1!$A$9:$AM$276,5,0)</f>
        <v>1000</v>
      </c>
      <c r="L46" s="16">
        <f t="shared" si="15"/>
        <v>24226.18</v>
      </c>
      <c r="M46" s="15">
        <f>VLOOKUP($A46,[1]Hoja1!$A$9:$AM$276,34,0)</f>
        <v>4226.18</v>
      </c>
      <c r="N46" s="16">
        <f t="shared" si="16"/>
        <v>20000</v>
      </c>
    </row>
    <row r="47" spans="1:14" s="11" customFormat="1" ht="10.5" customHeight="1" x14ac:dyDescent="0.25">
      <c r="A47" s="12" t="s">
        <v>190</v>
      </c>
      <c r="B47" s="13" t="s">
        <v>191</v>
      </c>
      <c r="C47" s="14" t="s">
        <v>192</v>
      </c>
      <c r="D47" s="14" t="s">
        <v>18</v>
      </c>
      <c r="E47" s="15">
        <v>280</v>
      </c>
      <c r="F47" s="15">
        <f>VLOOKUP($A47,[1]Hoja1!$A$9:$AM$276,3,0)</f>
        <v>8400</v>
      </c>
      <c r="G47" s="15">
        <f>VLOOKUP($A47,[1]Hoja1!$A$9:$AM$276,10,0)</f>
        <v>0</v>
      </c>
      <c r="H47" s="15">
        <f>VLOOKUP($A47,[1]Hoja1!$A$9:$AM$276,7,0)+VLOOKUP($A47,[1]Hoja1!$A$9:$AM$276,9,0)</f>
        <v>0</v>
      </c>
      <c r="I47" s="15">
        <f>VLOOKUP($A47,[1]Hoja1!$A$9:$AM$276,4,0)+VLOOKUP($A47,[1]Hoja1!$A$9:$AM$276,8,0)</f>
        <v>0</v>
      </c>
      <c r="J47" s="15">
        <f>VLOOKUP($A47,[1]Hoja1!$A$9:$AM$276,6,0)</f>
        <v>5600</v>
      </c>
      <c r="K47" s="15">
        <f>VLOOKUP($A47,[1]Hoja1!$A$9:$AM$276,5,0)</f>
        <v>1000</v>
      </c>
      <c r="L47" s="16">
        <f t="shared" si="15"/>
        <v>14000</v>
      </c>
      <c r="M47" s="15">
        <f>VLOOKUP($A47,[1]Hoja1!$A$9:$AM$276,34,0)</f>
        <v>1776.08</v>
      </c>
      <c r="N47" s="16">
        <f t="shared" si="16"/>
        <v>12223.92</v>
      </c>
    </row>
    <row r="48" spans="1:14" s="11" customFormat="1" ht="10.5" customHeight="1" x14ac:dyDescent="0.25">
      <c r="A48" s="26"/>
      <c r="B48" s="13"/>
      <c r="C48" s="14"/>
      <c r="D48" s="14"/>
      <c r="E48" s="15"/>
      <c r="F48" s="15"/>
      <c r="G48" s="14"/>
      <c r="H48" s="14"/>
      <c r="I48" s="14"/>
      <c r="J48" s="14"/>
      <c r="K48" s="14"/>
      <c r="L48" s="16"/>
      <c r="M48" s="16"/>
      <c r="N48" s="16"/>
    </row>
    <row r="49" spans="1:14" s="11" customFormat="1" ht="17.25" customHeight="1" x14ac:dyDescent="0.25">
      <c r="A49" s="6" t="s">
        <v>38</v>
      </c>
      <c r="B49" s="7"/>
      <c r="C49" s="8"/>
      <c r="D49" s="8"/>
      <c r="E49" s="9"/>
      <c r="F49" s="9"/>
      <c r="G49" s="8"/>
      <c r="H49" s="8"/>
      <c r="I49" s="8"/>
      <c r="J49" s="8"/>
      <c r="K49" s="8"/>
      <c r="L49" s="10"/>
      <c r="M49" s="10"/>
      <c r="N49" s="10"/>
    </row>
    <row r="50" spans="1:14" s="11" customFormat="1" ht="10.5" customHeight="1" x14ac:dyDescent="0.25">
      <c r="A50" s="26" t="s">
        <v>39</v>
      </c>
      <c r="B50" s="13" t="s">
        <v>40</v>
      </c>
      <c r="C50" s="14" t="s">
        <v>41</v>
      </c>
      <c r="D50" s="14" t="s">
        <v>18</v>
      </c>
      <c r="E50" s="15">
        <f t="shared" ref="E50:E66" si="17">+F50/30</f>
        <v>392.25</v>
      </c>
      <c r="F50" s="15">
        <f>VLOOKUP($A50,[1]Hoja1!$A$9:$AM$276,3,0)</f>
        <v>11767.5</v>
      </c>
      <c r="G50" s="15">
        <f>VLOOKUP($A50,[1]Hoja1!$A$9:$AM$276,10,0)</f>
        <v>0</v>
      </c>
      <c r="H50" s="15">
        <f>VLOOKUP($A50,[1]Hoja1!$A$9:$AM$276,7,0)+VLOOKUP($A50,[1]Hoja1!$A$9:$AM$276,9,0)</f>
        <v>0</v>
      </c>
      <c r="I50" s="15">
        <f>VLOOKUP($A50,[1]Hoja1!$A$9:$AM$276,4,0)+VLOOKUP($A50,[1]Hoja1!$A$9:$AM$276,8,0)</f>
        <v>0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ref="L50:L66" si="18">SUM(F50:J50)</f>
        <v>11767.5</v>
      </c>
      <c r="M50" s="15">
        <f>VLOOKUP($A50,[1]Hoja1!$A$9:$AM$276,34,0)</f>
        <v>4526.24</v>
      </c>
      <c r="N50" s="16">
        <f t="shared" ref="N50:N66" si="19">+L50-M50</f>
        <v>7241.26</v>
      </c>
    </row>
    <row r="51" spans="1:14" s="11" customFormat="1" ht="10.5" customHeight="1" x14ac:dyDescent="0.25">
      <c r="A51" s="26" t="s">
        <v>42</v>
      </c>
      <c r="B51" s="13" t="s">
        <v>43</v>
      </c>
      <c r="C51" s="14" t="s">
        <v>44</v>
      </c>
      <c r="D51" s="14" t="s">
        <v>18</v>
      </c>
      <c r="E51" s="15">
        <f t="shared" si="17"/>
        <v>222</v>
      </c>
      <c r="F51" s="15">
        <f>VLOOKUP($A51,[1]Hoja1!$A$9:$AM$276,3,0)</f>
        <v>6660</v>
      </c>
      <c r="G51" s="15">
        <f>VLOOKUP($A51,[1]Hoja1!$A$9:$AM$276,10,0)</f>
        <v>0</v>
      </c>
      <c r="H51" s="15">
        <f>VLOOKUP($A51,[1]Hoja1!$A$9:$AM$276,7,0)+VLOOKUP($A51,[1]Hoja1!$A$9:$AM$276,9,0)</f>
        <v>0</v>
      </c>
      <c r="I51" s="15">
        <f>VLOOKUP($A51,[1]Hoja1!$A$9:$AM$276,4,0)+VLOOKUP($A51,[1]Hoja1!$A$9:$AM$276,8,0)</f>
        <v>0</v>
      </c>
      <c r="J51" s="15">
        <f>VLOOKUP($A51,[1]Hoja1!$A$9:$AM$276,6,0)</f>
        <v>0</v>
      </c>
      <c r="K51" s="15">
        <f>VLOOKUP($A51,[1]Hoja1!$A$9:$AM$276,5,0)</f>
        <v>1000</v>
      </c>
      <c r="L51" s="16">
        <f t="shared" si="18"/>
        <v>6660</v>
      </c>
      <c r="M51" s="15">
        <f>VLOOKUP($A51,[1]Hoja1!$A$9:$AM$276,34,0)</f>
        <v>344.36</v>
      </c>
      <c r="N51" s="16">
        <f t="shared" si="19"/>
        <v>6315.64</v>
      </c>
    </row>
    <row r="52" spans="1:14" s="11" customFormat="1" ht="10.5" customHeight="1" x14ac:dyDescent="0.25">
      <c r="A52" s="26" t="s">
        <v>45</v>
      </c>
      <c r="B52" s="13" t="s">
        <v>46</v>
      </c>
      <c r="C52" s="14" t="s">
        <v>44</v>
      </c>
      <c r="D52" s="14" t="s">
        <v>18</v>
      </c>
      <c r="E52" s="15">
        <f t="shared" si="17"/>
        <v>222</v>
      </c>
      <c r="F52" s="15">
        <f>VLOOKUP($A52,[1]Hoja1!$A$9:$AM$276,3,0)</f>
        <v>6660</v>
      </c>
      <c r="G52" s="15">
        <f>VLOOKUP($A52,[1]Hoja1!$A$9:$AM$276,10,0)</f>
        <v>0</v>
      </c>
      <c r="H52" s="15">
        <f>VLOOKUP($A52,[1]Hoja1!$A$9:$AM$276,7,0)+VLOOKUP($A52,[1]Hoja1!$A$9:$AM$276,9,0)</f>
        <v>0</v>
      </c>
      <c r="I52" s="15">
        <f>VLOOKUP($A52,[1]Hoja1!$A$9:$AM$276,4,0)+VLOOKUP($A52,[1]Hoja1!$A$9:$AM$276,8,0)</f>
        <v>0</v>
      </c>
      <c r="J52" s="15">
        <f>VLOOKUP($A52,[1]Hoja1!$A$9:$AM$276,6,0)</f>
        <v>0</v>
      </c>
      <c r="K52" s="15">
        <f>VLOOKUP($A52,[1]Hoja1!$A$9:$AM$276,5,0)</f>
        <v>1000</v>
      </c>
      <c r="L52" s="16">
        <f t="shared" si="18"/>
        <v>6660</v>
      </c>
      <c r="M52" s="15">
        <f>VLOOKUP($A52,[1]Hoja1!$A$9:$AM$276,34,0)</f>
        <v>2744.62</v>
      </c>
      <c r="N52" s="16">
        <f t="shared" si="19"/>
        <v>3915.38</v>
      </c>
    </row>
    <row r="53" spans="1:14" s="11" customFormat="1" ht="10.5" customHeight="1" x14ac:dyDescent="0.25">
      <c r="A53" s="26" t="s">
        <v>47</v>
      </c>
      <c r="B53" s="13" t="s">
        <v>48</v>
      </c>
      <c r="C53" s="14" t="s">
        <v>44</v>
      </c>
      <c r="D53" s="14" t="s">
        <v>18</v>
      </c>
      <c r="E53" s="15">
        <f t="shared" si="17"/>
        <v>222</v>
      </c>
      <c r="F53" s="15">
        <f>VLOOKUP($A53,[1]Hoja1!$A$9:$AM$276,3,0)</f>
        <v>6660</v>
      </c>
      <c r="G53" s="15">
        <f>VLOOKUP($A53,[1]Hoja1!$A$9:$AM$276,10,0)</f>
        <v>0</v>
      </c>
      <c r="H53" s="15">
        <f>VLOOKUP($A53,[1]Hoja1!$A$9:$AM$276,7,0)+VLOOKUP($A53,[1]Hoja1!$A$9:$AM$276,9,0)</f>
        <v>0</v>
      </c>
      <c r="I53" s="15">
        <f>VLOOKUP($A53,[1]Hoja1!$A$9:$AM$276,4,0)+VLOOKUP($A53,[1]Hoja1!$A$9:$AM$276,8,0)</f>
        <v>0</v>
      </c>
      <c r="J53" s="15">
        <f>VLOOKUP($A53,[1]Hoja1!$A$9:$AM$276,6,0)</f>
        <v>0</v>
      </c>
      <c r="K53" s="15">
        <f>VLOOKUP($A53,[1]Hoja1!$A$9:$AM$276,5,0)</f>
        <v>1000</v>
      </c>
      <c r="L53" s="16">
        <f t="shared" si="18"/>
        <v>6660</v>
      </c>
      <c r="M53" s="15">
        <f>VLOOKUP($A53,[1]Hoja1!$A$9:$AM$276,34,0)</f>
        <v>3259.46</v>
      </c>
      <c r="N53" s="16">
        <f t="shared" si="19"/>
        <v>3400.54</v>
      </c>
    </row>
    <row r="54" spans="1:14" s="11" customFormat="1" ht="10.5" customHeight="1" x14ac:dyDescent="0.25">
      <c r="A54" s="26" t="s">
        <v>49</v>
      </c>
      <c r="B54" s="13" t="s">
        <v>50</v>
      </c>
      <c r="C54" s="14" t="s">
        <v>41</v>
      </c>
      <c r="D54" s="14" t="s">
        <v>18</v>
      </c>
      <c r="E54" s="15">
        <f t="shared" si="17"/>
        <v>305.60000000000002</v>
      </c>
      <c r="F54" s="15">
        <f>VLOOKUP($A54,[1]Hoja1!$A$9:$AM$276,3,0)</f>
        <v>9168</v>
      </c>
      <c r="G54" s="15">
        <f>VLOOKUP($A54,[1]Hoja1!$A$9:$AM$276,10,0)</f>
        <v>0</v>
      </c>
      <c r="H54" s="15">
        <f>VLOOKUP($A54,[1]Hoja1!$A$9:$AM$276,7,0)+VLOOKUP($A54,[1]Hoja1!$A$9:$AM$276,9,0)</f>
        <v>0</v>
      </c>
      <c r="I54" s="15">
        <f>VLOOKUP($A54,[1]Hoja1!$A$9:$AM$276,4,0)+VLOOKUP($A54,[1]Hoja1!$A$9:$AM$276,8,0)</f>
        <v>0</v>
      </c>
      <c r="J54" s="15">
        <f>VLOOKUP($A54,[1]Hoja1!$A$9:$AM$276,6,0)</f>
        <v>2000</v>
      </c>
      <c r="K54" s="15">
        <f>VLOOKUP($A54,[1]Hoja1!$A$9:$AM$276,5,0)</f>
        <v>1000</v>
      </c>
      <c r="L54" s="16">
        <f t="shared" si="18"/>
        <v>11168</v>
      </c>
      <c r="M54" s="15">
        <f>VLOOKUP($A54,[1]Hoja1!$A$9:$AM$276,34,0)</f>
        <v>6947.96</v>
      </c>
      <c r="N54" s="16">
        <f t="shared" si="19"/>
        <v>4220.04</v>
      </c>
    </row>
    <row r="55" spans="1:14" s="11" customFormat="1" ht="10.5" customHeight="1" x14ac:dyDescent="0.25">
      <c r="A55" s="26" t="s">
        <v>36</v>
      </c>
      <c r="B55" s="13" t="s">
        <v>37</v>
      </c>
      <c r="C55" s="14" t="s">
        <v>17</v>
      </c>
      <c r="D55" s="14" t="s">
        <v>18</v>
      </c>
      <c r="E55" s="15">
        <f t="shared" si="17"/>
        <v>263.94</v>
      </c>
      <c r="F55" s="15">
        <f>VLOOKUP($A55,[1]Hoja1!$A$9:$AM$276,3,0)</f>
        <v>7918.2</v>
      </c>
      <c r="G55" s="15">
        <f>VLOOKUP($A55,[1]Hoja1!$A$9:$AM$276,10,0)</f>
        <v>0</v>
      </c>
      <c r="H55" s="15">
        <f>VLOOKUP($A55,[1]Hoja1!$A$9:$AM$276,7,0)+VLOOKUP($A55,[1]Hoja1!$A$9:$AM$276,9,0)</f>
        <v>0</v>
      </c>
      <c r="I55" s="15">
        <f>VLOOKUP($A55,[1]Hoja1!$A$9:$AM$276,4,0)+VLOOKUP($A55,[1]Hoja1!$A$9:$AM$276,8,0)</f>
        <v>0</v>
      </c>
      <c r="J55" s="15">
        <f>VLOOKUP($A55,[1]Hoja1!$A$9:$AM$276,6,0)</f>
        <v>0</v>
      </c>
      <c r="K55" s="15">
        <f>VLOOKUP($A55,[1]Hoja1!$A$9:$AM$276,5,0)</f>
        <v>1000</v>
      </c>
      <c r="L55" s="16">
        <f t="shared" si="18"/>
        <v>7918.2</v>
      </c>
      <c r="M55" s="15">
        <f>VLOOKUP($A55,[1]Hoja1!$A$9:$AM$276,34,0)</f>
        <v>1790.92</v>
      </c>
      <c r="N55" s="16">
        <f t="shared" si="19"/>
        <v>6127.28</v>
      </c>
    </row>
    <row r="56" spans="1:14" s="11" customFormat="1" ht="10.5" customHeight="1" x14ac:dyDescent="0.25">
      <c r="A56" s="26" t="s">
        <v>53</v>
      </c>
      <c r="B56" s="13" t="s">
        <v>54</v>
      </c>
      <c r="C56" s="14" t="s">
        <v>17</v>
      </c>
      <c r="D56" s="14" t="s">
        <v>18</v>
      </c>
      <c r="E56" s="15">
        <f t="shared" si="17"/>
        <v>516.79999999999995</v>
      </c>
      <c r="F56" s="15">
        <f>VLOOKUP($A56,[1]Hoja1!$A$9:$AM$276,3,0)</f>
        <v>15504</v>
      </c>
      <c r="G56" s="15">
        <f>VLOOKUP($A56,[1]Hoja1!$A$9:$AM$276,10,0)</f>
        <v>0</v>
      </c>
      <c r="H56" s="15">
        <f>VLOOKUP($A56,[1]Hoja1!$A$9:$AM$276,7,0)+VLOOKUP($A56,[1]Hoja1!$A$9:$AM$276,9,0)</f>
        <v>0</v>
      </c>
      <c r="I56" s="15">
        <f>VLOOKUP($A56,[1]Hoja1!$A$9:$AM$276,4,0)+VLOOKUP($A56,[1]Hoja1!$A$9:$AM$276,8,0)</f>
        <v>0</v>
      </c>
      <c r="J56" s="15">
        <f>VLOOKUP($A56,[1]Hoja1!$A$9:$AM$276,6,0)</f>
        <v>0</v>
      </c>
      <c r="K56" s="15">
        <f>VLOOKUP($A56,[1]Hoja1!$A$9:$AM$276,5,0)</f>
        <v>1000</v>
      </c>
      <c r="L56" s="16">
        <f t="shared" si="18"/>
        <v>15504</v>
      </c>
      <c r="M56" s="15">
        <f>VLOOKUP($A56,[1]Hoja1!$A$9:$AM$276,34,0)</f>
        <v>6611.52</v>
      </c>
      <c r="N56" s="16">
        <f t="shared" si="19"/>
        <v>8892.48</v>
      </c>
    </row>
    <row r="57" spans="1:14" s="11" customFormat="1" ht="10.5" customHeight="1" x14ac:dyDescent="0.25">
      <c r="A57" s="26" t="s">
        <v>55</v>
      </c>
      <c r="B57" s="13" t="s">
        <v>56</v>
      </c>
      <c r="C57" s="14" t="s">
        <v>57</v>
      </c>
      <c r="D57" s="14" t="s">
        <v>18</v>
      </c>
      <c r="E57" s="15">
        <f t="shared" si="17"/>
        <v>525</v>
      </c>
      <c r="F57" s="15">
        <f>VLOOKUP($A57,[1]Hoja1!$A$9:$AM$276,3,0)</f>
        <v>15750</v>
      </c>
      <c r="G57" s="15">
        <f>VLOOKUP($A57,[1]Hoja1!$A$9:$AM$276,10,0)</f>
        <v>0</v>
      </c>
      <c r="H57" s="15">
        <f>VLOOKUP($A57,[1]Hoja1!$A$9:$AM$276,7,0)+VLOOKUP($A57,[1]Hoja1!$A$9:$AM$276,9,0)</f>
        <v>0</v>
      </c>
      <c r="I57" s="15">
        <f>VLOOKUP($A57,[1]Hoja1!$A$9:$AM$276,4,0)+VLOOKUP($A57,[1]Hoja1!$A$9:$AM$276,8,0)</f>
        <v>0</v>
      </c>
      <c r="J57" s="15">
        <f>VLOOKUP($A57,[1]Hoja1!$A$9:$AM$276,6,0)</f>
        <v>1850.8</v>
      </c>
      <c r="K57" s="15">
        <f>VLOOKUP($A57,[1]Hoja1!$A$9:$AM$276,5,0)</f>
        <v>1000</v>
      </c>
      <c r="L57" s="16">
        <f t="shared" si="18"/>
        <v>17600.8</v>
      </c>
      <c r="M57" s="15">
        <f>VLOOKUP($A57,[1]Hoja1!$A$9:$AM$276,34,0)</f>
        <v>4563.4399999999996</v>
      </c>
      <c r="N57" s="16">
        <f t="shared" si="19"/>
        <v>13037.36</v>
      </c>
    </row>
    <row r="58" spans="1:14" s="11" customFormat="1" ht="10.5" customHeight="1" x14ac:dyDescent="0.25">
      <c r="A58" s="26" t="s">
        <v>58</v>
      </c>
      <c r="B58" s="13" t="s">
        <v>59</v>
      </c>
      <c r="C58" s="14" t="s">
        <v>60</v>
      </c>
      <c r="D58" s="14" t="s">
        <v>18</v>
      </c>
      <c r="E58" s="15">
        <f t="shared" si="17"/>
        <v>212.8</v>
      </c>
      <c r="F58" s="15">
        <f>VLOOKUP($A58,[1]Hoja1!$A$9:$AM$276,3,0)</f>
        <v>6384</v>
      </c>
      <c r="G58" s="15">
        <f>VLOOKUP($A58,[1]Hoja1!$A$9:$AM$276,10,0)</f>
        <v>0</v>
      </c>
      <c r="H58" s="15">
        <f>VLOOKUP($A58,[1]Hoja1!$A$9:$AM$276,7,0)+VLOOKUP($A58,[1]Hoja1!$A$9:$AM$276,9,0)</f>
        <v>0</v>
      </c>
      <c r="I58" s="15">
        <f>VLOOKUP($A58,[1]Hoja1!$A$9:$AM$276,4,0)+VLOOKUP($A58,[1]Hoja1!$A$9:$AM$276,8,0)</f>
        <v>0</v>
      </c>
      <c r="J58" s="15">
        <f>VLOOKUP($A58,[1]Hoja1!$A$9:$AM$276,6,0)</f>
        <v>0</v>
      </c>
      <c r="K58" s="15">
        <f>VLOOKUP($A58,[1]Hoja1!$A$9:$AM$276,5,0)</f>
        <v>1000</v>
      </c>
      <c r="L58" s="16">
        <f t="shared" si="18"/>
        <v>6384</v>
      </c>
      <c r="M58" s="15">
        <f>VLOOKUP($A58,[1]Hoja1!$A$9:$AM$276,34,0)</f>
        <v>306.76</v>
      </c>
      <c r="N58" s="16">
        <f t="shared" si="19"/>
        <v>6077.24</v>
      </c>
    </row>
    <row r="59" spans="1:14" s="11" customFormat="1" ht="10.5" customHeight="1" x14ac:dyDescent="0.25">
      <c r="A59" s="26" t="s">
        <v>134</v>
      </c>
      <c r="B59" s="13" t="s">
        <v>62</v>
      </c>
      <c r="C59" s="14" t="s">
        <v>61</v>
      </c>
      <c r="D59" s="14" t="s">
        <v>18</v>
      </c>
      <c r="E59" s="15">
        <f t="shared" si="17"/>
        <v>516.6156666666667</v>
      </c>
      <c r="F59" s="15">
        <f>VLOOKUP($A59,[1]Hoja1!$A$9:$AM$276,3,0)</f>
        <v>15498.47</v>
      </c>
      <c r="G59" s="15">
        <f>VLOOKUP($A59,[1]Hoja1!$A$9:$AM$276,10,0)</f>
        <v>0</v>
      </c>
      <c r="H59" s="15">
        <f>VLOOKUP($A59,[1]Hoja1!$A$9:$AM$276,7,0)+VLOOKUP($A59,[1]Hoja1!$A$9:$AM$276,9,0)</f>
        <v>0</v>
      </c>
      <c r="I59" s="15">
        <f>VLOOKUP($A59,[1]Hoja1!$A$9:$AM$276,4,0)+VLOOKUP($A59,[1]Hoja1!$A$9:$AM$276,8,0)</f>
        <v>534.42999999999995</v>
      </c>
      <c r="J59" s="15">
        <f>VLOOKUP($A59,[1]Hoja1!$A$9:$AM$276,6,0)</f>
        <v>4600</v>
      </c>
      <c r="K59" s="15">
        <f>VLOOKUP($A59,[1]Hoja1!$A$9:$AM$276,5,0)</f>
        <v>1000</v>
      </c>
      <c r="L59" s="16">
        <f t="shared" si="18"/>
        <v>20632.900000000001</v>
      </c>
      <c r="M59" s="15">
        <f>VLOOKUP($A59,[1]Hoja1!$A$9:$AM$276,34,0)</f>
        <v>6139.62</v>
      </c>
      <c r="N59" s="16">
        <f t="shared" si="19"/>
        <v>14493.280000000002</v>
      </c>
    </row>
    <row r="60" spans="1:14" s="11" customFormat="1" ht="10.5" customHeight="1" x14ac:dyDescent="0.25">
      <c r="A60" s="26" t="s">
        <v>135</v>
      </c>
      <c r="B60" s="13" t="s">
        <v>64</v>
      </c>
      <c r="C60" s="14" t="s">
        <v>61</v>
      </c>
      <c r="D60" s="14" t="s">
        <v>18</v>
      </c>
      <c r="E60" s="15">
        <f t="shared" si="17"/>
        <v>431.64566666666667</v>
      </c>
      <c r="F60" s="15">
        <f>VLOOKUP($A60,[1]Hoja1!$A$9:$AM$276,3,0)</f>
        <v>12949.37</v>
      </c>
      <c r="G60" s="15">
        <f>VLOOKUP($A60,[1]Hoja1!$A$9:$AM$276,10,0)</f>
        <v>0</v>
      </c>
      <c r="H60" s="15">
        <f>VLOOKUP($A60,[1]Hoja1!$A$9:$AM$276,7,0)+VLOOKUP($A60,[1]Hoja1!$A$9:$AM$276,9,0)</f>
        <v>0</v>
      </c>
      <c r="I60" s="15">
        <f>VLOOKUP($A60,[1]Hoja1!$A$9:$AM$276,4,0)+VLOOKUP($A60,[1]Hoja1!$A$9:$AM$276,8,0)</f>
        <v>446.53</v>
      </c>
      <c r="J60" s="15">
        <f>VLOOKUP($A60,[1]Hoja1!$A$9:$AM$276,6,0)</f>
        <v>4600</v>
      </c>
      <c r="K60" s="15">
        <f>VLOOKUP($A60,[1]Hoja1!$A$9:$AM$276,5,0)</f>
        <v>1000</v>
      </c>
      <c r="L60" s="16">
        <f t="shared" si="18"/>
        <v>17995.900000000001</v>
      </c>
      <c r="M60" s="15">
        <f>VLOOKUP($A60,[1]Hoja1!$A$9:$AM$276,34,0)</f>
        <v>3278</v>
      </c>
      <c r="N60" s="16">
        <f t="shared" si="19"/>
        <v>14717.900000000001</v>
      </c>
    </row>
    <row r="61" spans="1:14" s="11" customFormat="1" ht="10.5" customHeight="1" x14ac:dyDescent="0.25">
      <c r="A61" s="26" t="s">
        <v>126</v>
      </c>
      <c r="B61" s="13" t="s">
        <v>65</v>
      </c>
      <c r="C61" s="14" t="s">
        <v>66</v>
      </c>
      <c r="D61" s="14" t="s">
        <v>142</v>
      </c>
      <c r="E61" s="15">
        <f t="shared" si="17"/>
        <v>233.32999999999998</v>
      </c>
      <c r="F61" s="15">
        <f>VLOOKUP($A61,[1]Hoja1!$A$9:$AM$276,3,0)</f>
        <v>6999.9</v>
      </c>
      <c r="G61" s="15">
        <f>VLOOKUP($A61,[1]Hoja1!$A$9:$AM$276,10,0)</f>
        <v>0</v>
      </c>
      <c r="H61" s="15">
        <f>VLOOKUP($A61,[1]Hoja1!$A$9:$AM$276,7,0)+VLOOKUP($A61,[1]Hoja1!$A$9:$AM$276,9,0)</f>
        <v>0</v>
      </c>
      <c r="I61" s="15">
        <f>VLOOKUP($A61,[1]Hoja1!$A$9:$AM$276,4,0)+VLOOKUP($A61,[1]Hoja1!$A$9:$AM$276,8,0)</f>
        <v>0</v>
      </c>
      <c r="J61" s="15">
        <f>VLOOKUP($A61,[1]Hoja1!$A$9:$AM$276,6,0)</f>
        <v>1476.42</v>
      </c>
      <c r="K61" s="15">
        <f>VLOOKUP($A61,[1]Hoja1!$A$9:$AM$276,5,0)</f>
        <v>1000</v>
      </c>
      <c r="L61" s="16">
        <f t="shared" si="18"/>
        <v>8476.32</v>
      </c>
      <c r="M61" s="15">
        <f>VLOOKUP($A61,[1]Hoja1!$A$9:$AM$276,34,0)</f>
        <v>837.52</v>
      </c>
      <c r="N61" s="16">
        <f t="shared" si="19"/>
        <v>7638.7999999999993</v>
      </c>
    </row>
    <row r="62" spans="1:14" s="11" customFormat="1" ht="10.5" customHeight="1" x14ac:dyDescent="0.25">
      <c r="A62" s="26" t="s">
        <v>127</v>
      </c>
      <c r="B62" s="13" t="s">
        <v>67</v>
      </c>
      <c r="C62" s="14" t="s">
        <v>66</v>
      </c>
      <c r="D62" s="14" t="s">
        <v>142</v>
      </c>
      <c r="E62" s="15">
        <f t="shared" si="17"/>
        <v>430</v>
      </c>
      <c r="F62" s="15">
        <f>VLOOKUP($A62,[1]Hoja1!$A$9:$AM$276,3,0)</f>
        <v>12900</v>
      </c>
      <c r="G62" s="15">
        <f>VLOOKUP($A62,[1]Hoja1!$A$9:$AM$276,10,0)</f>
        <v>0</v>
      </c>
      <c r="H62" s="15">
        <f>VLOOKUP($A62,[1]Hoja1!$A$9:$AM$276,7,0)+VLOOKUP($A62,[1]Hoja1!$A$9:$AM$276,9,0)</f>
        <v>0</v>
      </c>
      <c r="I62" s="15">
        <f>VLOOKUP($A62,[1]Hoja1!$A$9:$AM$276,4,0)+VLOOKUP($A62,[1]Hoja1!$A$9:$AM$276,8,0)</f>
        <v>0</v>
      </c>
      <c r="J62" s="15">
        <f>VLOOKUP($A62,[1]Hoja1!$A$9:$AM$276,6,0)</f>
        <v>0</v>
      </c>
      <c r="K62" s="15">
        <f>VLOOKUP($A62,[1]Hoja1!$A$9:$AM$276,5,0)</f>
        <v>1000</v>
      </c>
      <c r="L62" s="16">
        <f t="shared" si="18"/>
        <v>12900</v>
      </c>
      <c r="M62" s="15">
        <f>VLOOKUP($A62,[1]Hoja1!$A$9:$AM$276,34,0)</f>
        <v>2567.96</v>
      </c>
      <c r="N62" s="16">
        <f t="shared" si="19"/>
        <v>10332.040000000001</v>
      </c>
    </row>
    <row r="63" spans="1:14" s="11" customFormat="1" ht="10.5" customHeight="1" x14ac:dyDescent="0.25">
      <c r="A63" s="26" t="s">
        <v>108</v>
      </c>
      <c r="B63" s="13" t="s">
        <v>111</v>
      </c>
      <c r="C63" s="14" t="s">
        <v>112</v>
      </c>
      <c r="D63" s="14" t="s">
        <v>142</v>
      </c>
      <c r="E63" s="15">
        <f t="shared" si="17"/>
        <v>580.98</v>
      </c>
      <c r="F63" s="15">
        <f>VLOOKUP($A63,[1]Hoja1!$A$9:$AM$276,3,0)</f>
        <v>17429.400000000001</v>
      </c>
      <c r="G63" s="15">
        <f>VLOOKUP($A63,[1]Hoja1!$A$9:$AM$276,10,0)</f>
        <v>0</v>
      </c>
      <c r="H63" s="15">
        <f>VLOOKUP($A63,[1]Hoja1!$A$9:$AM$276,7,0)+VLOOKUP($A63,[1]Hoja1!$A$9:$AM$276,9,0)</f>
        <v>0</v>
      </c>
      <c r="I63" s="15">
        <f>VLOOKUP($A63,[1]Hoja1!$A$9:$AM$276,4,0)+VLOOKUP($A63,[1]Hoja1!$A$9:$AM$276,8,0)</f>
        <v>0</v>
      </c>
      <c r="J63" s="15">
        <f>VLOOKUP($A63,[1]Hoja1!$A$9:$AM$276,6,0)</f>
        <v>2000</v>
      </c>
      <c r="K63" s="15">
        <f>VLOOKUP($A63,[1]Hoja1!$A$9:$AM$276,5,0)</f>
        <v>1000</v>
      </c>
      <c r="L63" s="16">
        <f t="shared" si="18"/>
        <v>19429.400000000001</v>
      </c>
      <c r="M63" s="15">
        <f>VLOOKUP($A63,[1]Hoja1!$A$9:$AM$276,34,0)</f>
        <v>8081.46</v>
      </c>
      <c r="N63" s="16">
        <f t="shared" si="19"/>
        <v>11347.940000000002</v>
      </c>
    </row>
    <row r="64" spans="1:14" s="11" customFormat="1" ht="10.5" customHeight="1" x14ac:dyDescent="0.25">
      <c r="A64" s="26" t="s">
        <v>146</v>
      </c>
      <c r="B64" s="13" t="s">
        <v>147</v>
      </c>
      <c r="C64" s="14" t="s">
        <v>61</v>
      </c>
      <c r="D64" s="14" t="s">
        <v>142</v>
      </c>
      <c r="E64" s="15">
        <f t="shared" si="17"/>
        <v>300</v>
      </c>
      <c r="F64" s="15">
        <f>VLOOKUP($A64,[1]Hoja1!$A$9:$AM$276,3,0)</f>
        <v>9000</v>
      </c>
      <c r="G64" s="15">
        <f>VLOOKUP($A64,[1]Hoja1!$A$9:$AM$276,10,0)</f>
        <v>0</v>
      </c>
      <c r="H64" s="15">
        <f>VLOOKUP($A64,[1]Hoja1!$A$9:$AM$276,7,0)+VLOOKUP($A64,[1]Hoja1!$A$9:$AM$276,9,0)</f>
        <v>0</v>
      </c>
      <c r="I64" s="15">
        <f>VLOOKUP($A64,[1]Hoja1!$A$9:$AM$276,4,0)+VLOOKUP($A64,[1]Hoja1!$A$9:$AM$276,8,0)</f>
        <v>0</v>
      </c>
      <c r="J64" s="15">
        <f>VLOOKUP($A64,[1]Hoja1!$A$9:$AM$276,6,0)</f>
        <v>5000</v>
      </c>
      <c r="K64" s="15">
        <f>VLOOKUP($A64,[1]Hoja1!$A$9:$AM$276,5,0)</f>
        <v>1000</v>
      </c>
      <c r="L64" s="16">
        <f t="shared" si="18"/>
        <v>14000</v>
      </c>
      <c r="M64" s="15">
        <f>VLOOKUP($A64,[1]Hoja1!$A$9:$AM$276,34,0)</f>
        <v>1837.08</v>
      </c>
      <c r="N64" s="16">
        <f t="shared" si="19"/>
        <v>12162.92</v>
      </c>
    </row>
    <row r="65" spans="1:14" s="11" customFormat="1" ht="10.5" customHeight="1" x14ac:dyDescent="0.25">
      <c r="A65" s="26" t="s">
        <v>226</v>
      </c>
      <c r="B65" s="13" t="s">
        <v>227</v>
      </c>
      <c r="C65" s="14" t="s">
        <v>17</v>
      </c>
      <c r="D65" s="14" t="s">
        <v>142</v>
      </c>
      <c r="E65" s="15">
        <f t="shared" ref="E65" si="20">+F65/30</f>
        <v>250</v>
      </c>
      <c r="F65" s="15">
        <f>VLOOKUP($A65,[1]Hoja1!$A$9:$AM$276,3,0)</f>
        <v>7500</v>
      </c>
      <c r="G65" s="15">
        <f>VLOOKUP($A65,[1]Hoja1!$A$9:$AM$276,10,0)</f>
        <v>0</v>
      </c>
      <c r="H65" s="15">
        <f>VLOOKUP($A65,[1]Hoja1!$A$9:$AM$276,7,0)+VLOOKUP($A65,[1]Hoja1!$A$9:$AM$276,9,0)</f>
        <v>0</v>
      </c>
      <c r="I65" s="15">
        <f>VLOOKUP($A65,[1]Hoja1!$A$9:$AM$276,4,0)+VLOOKUP($A65,[1]Hoja1!$A$9:$AM$276,8,0)</f>
        <v>0</v>
      </c>
      <c r="J65" s="15">
        <f>VLOOKUP($A65,[1]Hoja1!$A$9:$AM$276,6,0)</f>
        <v>1439.4</v>
      </c>
      <c r="K65" s="15">
        <f>VLOOKUP($A65,[1]Hoja1!$A$9:$AM$276,5,0)</f>
        <v>1000</v>
      </c>
      <c r="L65" s="16">
        <f t="shared" si="18"/>
        <v>8939.4</v>
      </c>
      <c r="M65" s="15">
        <f>VLOOKUP($A65,[1]Hoja1!$A$9:$AM$276,34,0)</f>
        <v>939.38</v>
      </c>
      <c r="N65" s="16">
        <f t="shared" ref="N65" si="21">+L65-M65</f>
        <v>8000.0199999999995</v>
      </c>
    </row>
    <row r="66" spans="1:14" s="11" customFormat="1" ht="10.5" customHeight="1" x14ac:dyDescent="0.25">
      <c r="A66" s="26" t="s">
        <v>163</v>
      </c>
      <c r="B66" s="13" t="s">
        <v>164</v>
      </c>
      <c r="C66" s="14" t="s">
        <v>32</v>
      </c>
      <c r="D66" s="14" t="s">
        <v>142</v>
      </c>
      <c r="E66" s="15">
        <f t="shared" si="17"/>
        <v>475</v>
      </c>
      <c r="F66" s="15">
        <f>VLOOKUP($A66,[1]Hoja1!$A$9:$AM$276,3,0)</f>
        <v>14250</v>
      </c>
      <c r="G66" s="15">
        <f>VLOOKUP($A66,[1]Hoja1!$A$9:$AM$276,10,0)</f>
        <v>0</v>
      </c>
      <c r="H66" s="15">
        <f>VLOOKUP($A66,[1]Hoja1!$A$9:$AM$276,7,0)+VLOOKUP($A66,[1]Hoja1!$A$9:$AM$276,9,0)</f>
        <v>0</v>
      </c>
      <c r="I66" s="15">
        <f>VLOOKUP($A66,[1]Hoja1!$A$9:$AM$276,4,0)+VLOOKUP($A66,[1]Hoja1!$A$9:$AM$276,8,0)</f>
        <v>0</v>
      </c>
      <c r="J66" s="15">
        <f>VLOOKUP($A66,[1]Hoja1!$A$9:$AM$276,6,0)</f>
        <v>9537.56</v>
      </c>
      <c r="K66" s="15">
        <f>VLOOKUP($A66,[1]Hoja1!$A$9:$AM$276,5,0)</f>
        <v>1000</v>
      </c>
      <c r="L66" s="16">
        <f t="shared" si="18"/>
        <v>23787.559999999998</v>
      </c>
      <c r="M66" s="15">
        <f>VLOOKUP($A66,[1]Hoja1!$A$9:$AM$276,34,0)</f>
        <v>4119.4799999999996</v>
      </c>
      <c r="N66" s="16">
        <f t="shared" si="19"/>
        <v>19668.079999999998</v>
      </c>
    </row>
    <row r="67" spans="1:14" s="11" customFormat="1" ht="10.5" customHeight="1" x14ac:dyDescent="0.25">
      <c r="A67" s="26"/>
      <c r="B67" s="13"/>
      <c r="C67" s="14"/>
      <c r="D67" s="14"/>
      <c r="E67" s="15"/>
      <c r="F67" s="15"/>
      <c r="G67" s="14"/>
      <c r="H67" s="14"/>
      <c r="I67" s="14"/>
      <c r="J67" s="14"/>
      <c r="K67" s="14"/>
      <c r="L67" s="16"/>
      <c r="M67" s="16"/>
      <c r="N67" s="16"/>
    </row>
    <row r="68" spans="1:14" s="11" customFormat="1" ht="17.25" customHeight="1" x14ac:dyDescent="0.25">
      <c r="A68" s="6" t="s">
        <v>68</v>
      </c>
      <c r="B68" s="7"/>
      <c r="C68" s="8"/>
      <c r="D68" s="8"/>
      <c r="E68" s="9"/>
      <c r="F68" s="9"/>
      <c r="G68" s="8"/>
      <c r="H68" s="8"/>
      <c r="I68" s="8"/>
      <c r="J68" s="8"/>
      <c r="K68" s="8"/>
      <c r="L68" s="10"/>
      <c r="M68" s="10"/>
      <c r="N68" s="10"/>
    </row>
    <row r="69" spans="1:14" s="11" customFormat="1" ht="10.5" customHeight="1" x14ac:dyDescent="0.25">
      <c r="A69" s="26" t="s">
        <v>128</v>
      </c>
      <c r="B69" s="13" t="s">
        <v>69</v>
      </c>
      <c r="C69" s="14" t="s">
        <v>70</v>
      </c>
      <c r="D69" s="14" t="s">
        <v>142</v>
      </c>
      <c r="E69" s="15">
        <f t="shared" ref="E69:E73" si="22">+F69/30</f>
        <v>207.44</v>
      </c>
      <c r="F69" s="15">
        <f>VLOOKUP($A69,[1]Hoja1!$A$9:$AM$276,3,0)</f>
        <v>6223.2</v>
      </c>
      <c r="G69" s="15">
        <f>VLOOKUP($A69,[1]Hoja1!$A$9:$AM$276,10,0)</f>
        <v>0</v>
      </c>
      <c r="H69" s="15">
        <f>VLOOKUP($A69,[1]Hoja1!$A$9:$AM$276,7,0)+VLOOKUP($A69,[1]Hoja1!$A$9:$AM$276,9,0)</f>
        <v>0</v>
      </c>
      <c r="I69" s="15">
        <f>VLOOKUP($A69,[1]Hoja1!$A$9:$AM$276,4,0)+VLOOKUP($A69,[1]Hoja1!$A$9:$AM$276,8,0)</f>
        <v>0</v>
      </c>
      <c r="J69" s="15">
        <f>VLOOKUP($A69,[1]Hoja1!$A$9:$AM$276,6,0)</f>
        <v>0</v>
      </c>
      <c r="K69" s="15">
        <f>VLOOKUP($A69,[1]Hoja1!$A$9:$AM$276,5,0)</f>
        <v>1000</v>
      </c>
      <c r="L69" s="16">
        <f t="shared" ref="L69:L73" si="23">SUM(F69:J69)</f>
        <v>6223.2</v>
      </c>
      <c r="M69" s="15">
        <f>VLOOKUP($A69,[1]Hoja1!$A$9:$AM$276,34,0)</f>
        <v>0</v>
      </c>
      <c r="N69" s="16">
        <f t="shared" ref="N69:N72" si="24">+L69-M69</f>
        <v>6223.2</v>
      </c>
    </row>
    <row r="70" spans="1:14" s="11" customFormat="1" ht="10.5" customHeight="1" x14ac:dyDescent="0.25">
      <c r="A70" s="26" t="s">
        <v>125</v>
      </c>
      <c r="B70" s="13" t="s">
        <v>91</v>
      </c>
      <c r="C70" s="14" t="s">
        <v>70</v>
      </c>
      <c r="D70" s="14" t="s">
        <v>142</v>
      </c>
      <c r="E70" s="15">
        <f t="shared" si="22"/>
        <v>207.44</v>
      </c>
      <c r="F70" s="15">
        <f>VLOOKUP($A70,[1]Hoja1!$A$9:$AM$276,3,0)</f>
        <v>6223.2</v>
      </c>
      <c r="G70" s="15">
        <f>VLOOKUP($A70,[1]Hoja1!$A$9:$AM$276,10,0)</f>
        <v>0</v>
      </c>
      <c r="H70" s="15">
        <f>VLOOKUP($A70,[1]Hoja1!$A$9:$AM$276,7,0)+VLOOKUP($A70,[1]Hoja1!$A$9:$AM$276,9,0)</f>
        <v>0</v>
      </c>
      <c r="I70" s="15">
        <f>VLOOKUP($A70,[1]Hoja1!$A$9:$AM$276,4,0)+VLOOKUP($A70,[1]Hoja1!$A$9:$AM$276,8,0)</f>
        <v>0</v>
      </c>
      <c r="J70" s="15">
        <f>VLOOKUP($A70,[1]Hoja1!$A$9:$AM$276,6,0)</f>
        <v>0</v>
      </c>
      <c r="K70" s="15">
        <f>VLOOKUP($A70,[1]Hoja1!$A$9:$AM$276,5,0)</f>
        <v>1000</v>
      </c>
      <c r="L70" s="16">
        <f t="shared" si="23"/>
        <v>6223.2</v>
      </c>
      <c r="M70" s="15">
        <f>VLOOKUP($A70,[1]Hoja1!$A$9:$AM$276,34,0)</f>
        <v>0</v>
      </c>
      <c r="N70" s="16">
        <f t="shared" si="24"/>
        <v>6223.2</v>
      </c>
    </row>
    <row r="71" spans="1:14" s="11" customFormat="1" ht="10.5" customHeight="1" x14ac:dyDescent="0.25">
      <c r="A71" s="26" t="s">
        <v>232</v>
      </c>
      <c r="B71" s="13" t="s">
        <v>233</v>
      </c>
      <c r="C71" s="14" t="s">
        <v>70</v>
      </c>
      <c r="D71" s="14" t="s">
        <v>142</v>
      </c>
      <c r="E71" s="15">
        <v>208</v>
      </c>
      <c r="F71" s="15">
        <f>VLOOKUP($A71,[1]Hoja1!$A$9:$AM$276,3,0)</f>
        <v>6240</v>
      </c>
      <c r="G71" s="15">
        <f>VLOOKUP($A71,[1]Hoja1!$A$9:$AM$276,10,0)</f>
        <v>0</v>
      </c>
      <c r="H71" s="15">
        <f>VLOOKUP($A71,[1]Hoja1!$A$9:$AM$276,7,0)+VLOOKUP($A71,[1]Hoja1!$A$9:$AM$276,9,0)</f>
        <v>0</v>
      </c>
      <c r="I71" s="15">
        <f>VLOOKUP($A71,[1]Hoja1!$A$9:$AM$276,4,0)+VLOOKUP($A71,[1]Hoja1!$A$9:$AM$276,8,0)</f>
        <v>0</v>
      </c>
      <c r="J71" s="15">
        <f>VLOOKUP($A71,[1]Hoja1!$A$9:$AM$276,6,0)</f>
        <v>0</v>
      </c>
      <c r="K71" s="15">
        <f>VLOOKUP($A71,[1]Hoja1!$A$9:$AM$276,5,0)</f>
        <v>1000</v>
      </c>
      <c r="L71" s="16">
        <f t="shared" si="23"/>
        <v>6240</v>
      </c>
      <c r="M71" s="15">
        <f>VLOOKUP($A71,[1]Hoja1!$A$9:$AM$276,34,0)</f>
        <v>287.52</v>
      </c>
      <c r="N71" s="16">
        <f t="shared" ref="N71" si="25">+L71-M71</f>
        <v>5952.48</v>
      </c>
    </row>
    <row r="72" spans="1:14" s="11" customFormat="1" ht="10.5" customHeight="1" x14ac:dyDescent="0.25">
      <c r="A72" s="26" t="s">
        <v>107</v>
      </c>
      <c r="B72" s="13" t="s">
        <v>71</v>
      </c>
      <c r="C72" s="14" t="s">
        <v>70</v>
      </c>
      <c r="D72" s="14" t="s">
        <v>142</v>
      </c>
      <c r="E72" s="15">
        <f t="shared" si="22"/>
        <v>207.44</v>
      </c>
      <c r="F72" s="15">
        <f>VLOOKUP($A72,[1]Hoja1!$A$9:$AM$276,3,0)</f>
        <v>6223.2</v>
      </c>
      <c r="G72" s="15">
        <f>VLOOKUP($A72,[1]Hoja1!$A$9:$AM$276,10,0)</f>
        <v>0</v>
      </c>
      <c r="H72" s="15">
        <f>VLOOKUP($A72,[1]Hoja1!$A$9:$AM$276,7,0)+VLOOKUP($A72,[1]Hoja1!$A$9:$AM$276,9,0)</f>
        <v>0</v>
      </c>
      <c r="I72" s="15">
        <f>VLOOKUP($A72,[1]Hoja1!$A$9:$AM$276,4,0)+VLOOKUP($A72,[1]Hoja1!$A$9:$AM$276,8,0)</f>
        <v>0</v>
      </c>
      <c r="J72" s="15">
        <f>VLOOKUP($A72,[1]Hoja1!$A$9:$AM$276,6,0)</f>
        <v>0</v>
      </c>
      <c r="K72" s="15">
        <f>VLOOKUP($A72,[1]Hoja1!$A$9:$AM$276,5,0)</f>
        <v>1000</v>
      </c>
      <c r="L72" s="16">
        <f t="shared" si="23"/>
        <v>6223.2</v>
      </c>
      <c r="M72" s="15">
        <f>VLOOKUP($A72,[1]Hoja1!$A$9:$AM$276,34,0)</f>
        <v>0</v>
      </c>
      <c r="N72" s="16">
        <f t="shared" si="24"/>
        <v>6223.2</v>
      </c>
    </row>
    <row r="73" spans="1:14" s="11" customFormat="1" ht="10.5" customHeight="1" x14ac:dyDescent="0.25">
      <c r="A73" s="26" t="s">
        <v>138</v>
      </c>
      <c r="B73" s="13" t="s">
        <v>152</v>
      </c>
      <c r="C73" s="14" t="s">
        <v>70</v>
      </c>
      <c r="D73" s="14" t="s">
        <v>142</v>
      </c>
      <c r="E73" s="15">
        <f t="shared" si="22"/>
        <v>300</v>
      </c>
      <c r="F73" s="15">
        <f>VLOOKUP($A73,[1]Hoja1!$A$9:$AM$276,3,0)</f>
        <v>9000</v>
      </c>
      <c r="G73" s="15">
        <f>VLOOKUP($A73,[1]Hoja1!$A$9:$AM$276,10,0)</f>
        <v>0</v>
      </c>
      <c r="H73" s="15">
        <f>VLOOKUP($A73,[1]Hoja1!$A$9:$AM$276,7,0)+VLOOKUP($A73,[1]Hoja1!$A$9:$AM$276,9,0)</f>
        <v>0</v>
      </c>
      <c r="I73" s="15">
        <f>VLOOKUP($A73,[1]Hoja1!$A$9:$AM$276,4,0)+VLOOKUP($A73,[1]Hoja1!$A$9:$AM$276,8,0)</f>
        <v>0</v>
      </c>
      <c r="J73" s="15">
        <f>VLOOKUP($A73,[1]Hoja1!$A$9:$AM$276,6,0)</f>
        <v>4200</v>
      </c>
      <c r="K73" s="15">
        <f>VLOOKUP($A73,[1]Hoja1!$A$9:$AM$276,5,0)</f>
        <v>1000</v>
      </c>
      <c r="L73" s="16">
        <f t="shared" si="23"/>
        <v>13200</v>
      </c>
      <c r="M73" s="15">
        <f>VLOOKUP($A73,[1]Hoja1!$A$9:$AM$276,34,0)</f>
        <v>1613.14</v>
      </c>
      <c r="N73" s="16">
        <f>+L73-M73</f>
        <v>11586.86</v>
      </c>
    </row>
    <row r="74" spans="1:14" s="11" customFormat="1" ht="10.5" customHeight="1" x14ac:dyDescent="0.25">
      <c r="A74" s="26"/>
      <c r="B74" s="13"/>
      <c r="C74" s="14"/>
      <c r="D74" s="14"/>
      <c r="E74" s="15"/>
      <c r="F74" s="15"/>
      <c r="G74" s="14"/>
      <c r="H74" s="14"/>
      <c r="I74" s="14"/>
      <c r="J74" s="14"/>
      <c r="K74" s="14"/>
      <c r="L74" s="16"/>
      <c r="M74" s="16"/>
      <c r="N74" s="16"/>
    </row>
    <row r="75" spans="1:14" s="11" customFormat="1" ht="17.25" customHeight="1" x14ac:dyDescent="0.25">
      <c r="A75" s="6" t="s">
        <v>72</v>
      </c>
      <c r="B75" s="7"/>
      <c r="C75" s="8"/>
      <c r="D75" s="8"/>
      <c r="E75" s="9"/>
      <c r="F75" s="9"/>
      <c r="G75" s="8"/>
      <c r="H75" s="8"/>
      <c r="I75" s="8"/>
      <c r="J75" s="8"/>
      <c r="K75" s="8"/>
      <c r="L75" s="10"/>
      <c r="M75" s="10"/>
      <c r="N75" s="10"/>
    </row>
    <row r="76" spans="1:14" s="11" customFormat="1" ht="10.5" customHeight="1" x14ac:dyDescent="0.25">
      <c r="A76" s="26" t="s">
        <v>129</v>
      </c>
      <c r="B76" s="13" t="s">
        <v>73</v>
      </c>
      <c r="C76" s="14" t="s">
        <v>17</v>
      </c>
      <c r="D76" s="14" t="s">
        <v>142</v>
      </c>
      <c r="E76" s="15">
        <f t="shared" ref="E76:E77" si="26">+F76/30</f>
        <v>399.99</v>
      </c>
      <c r="F76" s="15">
        <f>VLOOKUP($A76,[1]Hoja1!$A$9:$AM$276,3,0)</f>
        <v>11999.7</v>
      </c>
      <c r="G76" s="15">
        <f>VLOOKUP($A76,[1]Hoja1!$A$9:$AM$276,10,0)</f>
        <v>0</v>
      </c>
      <c r="H76" s="15">
        <f>VLOOKUP($A76,[1]Hoja1!$A$9:$AM$276,7,0)+VLOOKUP($A76,[1]Hoja1!$A$9:$AM$276,9,0)</f>
        <v>0</v>
      </c>
      <c r="I76" s="15">
        <f>VLOOKUP($A76,[1]Hoja1!$A$9:$AM$276,4,0)+VLOOKUP($A76,[1]Hoja1!$A$9:$AM$276,8,0)</f>
        <v>0</v>
      </c>
      <c r="J76" s="15">
        <f>VLOOKUP($A76,[1]Hoja1!$A$9:$AM$276,6,0)</f>
        <v>3614.72</v>
      </c>
      <c r="K76" s="15">
        <f>VLOOKUP($A76,[1]Hoja1!$A$9:$AM$276,5,0)</f>
        <v>1000</v>
      </c>
      <c r="L76" s="16">
        <f t="shared" ref="L76:L78" si="27">SUM(F76:J76)</f>
        <v>15614.42</v>
      </c>
      <c r="M76" s="15">
        <f>VLOOKUP($A76,[1]Hoja1!$A$9:$AM$276,34,0)</f>
        <v>2073.02</v>
      </c>
      <c r="N76" s="16">
        <f t="shared" ref="N76:N78" si="28">+L76-M76</f>
        <v>13541.4</v>
      </c>
    </row>
    <row r="77" spans="1:14" s="11" customFormat="1" ht="10.5" customHeight="1" x14ac:dyDescent="0.25">
      <c r="A77" s="26" t="s">
        <v>155</v>
      </c>
      <c r="B77" s="13" t="s">
        <v>156</v>
      </c>
      <c r="C77" s="14" t="s">
        <v>32</v>
      </c>
      <c r="D77" s="14" t="s">
        <v>142</v>
      </c>
      <c r="E77" s="15">
        <f t="shared" si="26"/>
        <v>475</v>
      </c>
      <c r="F77" s="15">
        <f>VLOOKUP($A77,[1]Hoja1!$A$9:$AM$276,3,0)</f>
        <v>14250</v>
      </c>
      <c r="G77" s="15">
        <f>VLOOKUP($A77,[1]Hoja1!$A$9:$AM$276,10,0)</f>
        <v>0</v>
      </c>
      <c r="H77" s="15">
        <f>VLOOKUP($A77,[1]Hoja1!$A$9:$AM$276,7,0)+VLOOKUP($A77,[1]Hoja1!$A$9:$AM$276,9,0)</f>
        <v>0</v>
      </c>
      <c r="I77" s="15">
        <f>VLOOKUP($A77,[1]Hoja1!$A$9:$AM$276,4,0)+VLOOKUP($A77,[1]Hoja1!$A$9:$AM$276,8,0)</f>
        <v>0</v>
      </c>
      <c r="J77" s="15">
        <f>VLOOKUP($A77,[1]Hoja1!$A$9:$AM$276,6,0)</f>
        <v>9537.56</v>
      </c>
      <c r="K77" s="15">
        <f>VLOOKUP($A77,[1]Hoja1!$A$9:$AM$276,5,0)</f>
        <v>1000</v>
      </c>
      <c r="L77" s="16">
        <f t="shared" si="27"/>
        <v>23787.559999999998</v>
      </c>
      <c r="M77" s="15">
        <f>VLOOKUP($A77,[1]Hoja1!$A$9:$AM$276,34,0)</f>
        <v>4119.4799999999996</v>
      </c>
      <c r="N77" s="16">
        <f t="shared" si="28"/>
        <v>19668.079999999998</v>
      </c>
    </row>
    <row r="78" spans="1:14" x14ac:dyDescent="0.25">
      <c r="A78" s="26" t="s">
        <v>215</v>
      </c>
      <c r="B78" s="13" t="s">
        <v>216</v>
      </c>
      <c r="C78" s="5" t="s">
        <v>17</v>
      </c>
      <c r="D78" s="14" t="s">
        <v>142</v>
      </c>
      <c r="E78" s="15">
        <v>208</v>
      </c>
      <c r="F78" s="15">
        <f>VLOOKUP($A78,[1]Hoja1!$A$9:$AM$276,3,0)</f>
        <v>8400</v>
      </c>
      <c r="G78" s="15">
        <f>VLOOKUP($A78,[1]Hoja1!$A$9:$AM$276,10,0)</f>
        <v>0</v>
      </c>
      <c r="H78" s="15">
        <f>VLOOKUP($A78,[1]Hoja1!$A$9:$AM$276,7,0)+VLOOKUP($A78,[1]Hoja1!$A$9:$AM$276,9,0)</f>
        <v>0</v>
      </c>
      <c r="I78" s="15">
        <f>VLOOKUP($A78,[1]Hoja1!$A$9:$AM$276,4,0)+VLOOKUP($A78,[1]Hoja1!$A$9:$AM$276,8,0)</f>
        <v>0</v>
      </c>
      <c r="J78" s="15">
        <f>VLOOKUP($A78,[1]Hoja1!$A$9:$AM$276,6,0)</f>
        <v>5600</v>
      </c>
      <c r="K78" s="15">
        <f>VLOOKUP($A78,[1]Hoja1!$A$9:$AM$276,5,0)</f>
        <v>1000</v>
      </c>
      <c r="L78" s="16">
        <f t="shared" si="27"/>
        <v>14000</v>
      </c>
      <c r="M78" s="15">
        <f>VLOOKUP($A78,[1]Hoja1!$A$9:$AM$276,34,0)</f>
        <v>1756.66</v>
      </c>
      <c r="N78" s="16">
        <f t="shared" si="28"/>
        <v>12243.34</v>
      </c>
    </row>
    <row r="79" spans="1:14" s="11" customFormat="1" ht="10.5" customHeight="1" x14ac:dyDescent="0.25">
      <c r="A79" s="26"/>
      <c r="B79" s="13"/>
      <c r="C79" s="14"/>
      <c r="D79" s="14"/>
      <c r="E79" s="15"/>
      <c r="F79" s="15"/>
      <c r="G79" s="14"/>
      <c r="H79" s="14"/>
      <c r="I79" s="14"/>
      <c r="J79" s="14"/>
      <c r="K79" s="14"/>
      <c r="L79" s="16"/>
      <c r="M79" s="16"/>
      <c r="N79" s="16"/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74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75</v>
      </c>
      <c r="B82" s="13" t="s">
        <v>76</v>
      </c>
      <c r="C82" s="14" t="s">
        <v>77</v>
      </c>
      <c r="D82" s="14" t="s">
        <v>18</v>
      </c>
      <c r="E82" s="15">
        <f>+F82/30</f>
        <v>330.60999999999996</v>
      </c>
      <c r="F82" s="15">
        <f>VLOOKUP($A82,[1]Hoja1!$A$9:$AM$276,3,0)</f>
        <v>9918.2999999999993</v>
      </c>
      <c r="G82" s="15">
        <f>VLOOKUP($A82,[1]Hoja1!$A$9:$AM$276,10,0)</f>
        <v>0</v>
      </c>
      <c r="H82" s="15">
        <f>VLOOKUP($A82,[1]Hoja1!$A$9:$AM$276,7,0)+VLOOKUP($A82,[1]Hoja1!$A$9:$AM$276,9,0)</f>
        <v>0</v>
      </c>
      <c r="I82" s="15">
        <f>VLOOKUP($A82,[1]Hoja1!$A$9:$AM$276,4,0)+VLOOKUP($A82,[1]Hoja1!$A$9:$AM$276,8,0)</f>
        <v>0</v>
      </c>
      <c r="J82" s="15">
        <f>VLOOKUP($A82,[1]Hoja1!$A$9:$AM$276,6,0)</f>
        <v>0</v>
      </c>
      <c r="K82" s="15">
        <f>VLOOKUP($A82,[1]Hoja1!$A$9:$AM$276,5,0)</f>
        <v>1000</v>
      </c>
      <c r="L82" s="16">
        <f>SUM(F82:J82)</f>
        <v>9918.2999999999993</v>
      </c>
      <c r="M82" s="15">
        <f>VLOOKUP($A82,[1]Hoja1!$A$9:$AM$276,34,0)</f>
        <v>1647.04</v>
      </c>
      <c r="N82" s="16">
        <f>+L82-M82</f>
        <v>8271.2599999999984</v>
      </c>
    </row>
    <row r="83" spans="1:14" s="11" customFormat="1" ht="10.5" customHeight="1" x14ac:dyDescent="0.25">
      <c r="A83" s="26"/>
      <c r="B83" s="13"/>
      <c r="C83" s="14"/>
      <c r="D83" s="14"/>
      <c r="E83" s="15"/>
      <c r="F83" s="15"/>
      <c r="G83" s="14"/>
      <c r="H83" s="14"/>
      <c r="I83" s="14"/>
      <c r="J83" s="14"/>
      <c r="K83" s="14"/>
      <c r="L83" s="16"/>
      <c r="M83" s="16"/>
      <c r="N83" s="16"/>
    </row>
    <row r="84" spans="1:14" s="11" customFormat="1" ht="17.25" customHeight="1" x14ac:dyDescent="0.25">
      <c r="A84" s="6" t="s">
        <v>115</v>
      </c>
      <c r="B84" s="7"/>
      <c r="C84" s="8"/>
      <c r="D84" s="8"/>
      <c r="E84" s="9"/>
      <c r="F84" s="9"/>
      <c r="G84" s="8"/>
      <c r="H84" s="8"/>
      <c r="I84" s="8"/>
      <c r="J84" s="8"/>
      <c r="K84" s="8"/>
      <c r="L84" s="10"/>
      <c r="M84" s="10"/>
      <c r="N84" s="10"/>
    </row>
    <row r="85" spans="1:14" s="11" customFormat="1" ht="10.5" customHeight="1" x14ac:dyDescent="0.25">
      <c r="A85" s="26" t="s">
        <v>130</v>
      </c>
      <c r="B85" s="13" t="s">
        <v>116</v>
      </c>
      <c r="C85" s="14" t="s">
        <v>17</v>
      </c>
      <c r="D85" s="14" t="s">
        <v>142</v>
      </c>
      <c r="E85" s="15">
        <f t="shared" ref="E85:E86" si="29">+F85/30</f>
        <v>207.44</v>
      </c>
      <c r="F85" s="15">
        <f>VLOOKUP($A85,[1]Hoja1!$A$9:$AM$276,3,0)</f>
        <v>6223.2</v>
      </c>
      <c r="G85" s="15">
        <f>VLOOKUP($A85,[1]Hoja1!$A$9:$AM$276,10,0)</f>
        <v>0</v>
      </c>
      <c r="H85" s="15">
        <f>VLOOKUP($A85,[1]Hoja1!$A$9:$AM$276,7,0)+VLOOKUP($A85,[1]Hoja1!$A$9:$AM$276,9,0)</f>
        <v>0</v>
      </c>
      <c r="I85" s="15">
        <f>VLOOKUP($A85,[1]Hoja1!$A$9:$AM$276,4,0)+VLOOKUP($A85,[1]Hoja1!$A$9:$AM$276,8,0)</f>
        <v>0</v>
      </c>
      <c r="J85" s="15">
        <f>VLOOKUP($A85,[1]Hoja1!$A$9:$AM$276,6,0)</f>
        <v>1916.5</v>
      </c>
      <c r="K85" s="15">
        <f>VLOOKUP($A85,[1]Hoja1!$A$9:$AM$276,5,0)</f>
        <v>1000</v>
      </c>
      <c r="L85" s="16">
        <f t="shared" ref="L85:L86" si="30">SUM(F85:J85)</f>
        <v>8139.7</v>
      </c>
      <c r="M85" s="15">
        <f>VLOOKUP($A85,[1]Hoja1!$A$9:$AM$276,34,0)</f>
        <v>572.67999999999995</v>
      </c>
      <c r="N85" s="16">
        <f t="shared" ref="N85:N86" si="31">+L85-M85</f>
        <v>7567.0199999999995</v>
      </c>
    </row>
    <row r="86" spans="1:14" s="11" customFormat="1" ht="10.5" customHeight="1" x14ac:dyDescent="0.25">
      <c r="A86" s="26" t="s">
        <v>131</v>
      </c>
      <c r="B86" s="13" t="s">
        <v>117</v>
      </c>
      <c r="C86" s="14" t="s">
        <v>17</v>
      </c>
      <c r="D86" s="14" t="s">
        <v>142</v>
      </c>
      <c r="E86" s="15">
        <f t="shared" si="29"/>
        <v>0</v>
      </c>
      <c r="F86" s="15">
        <f>VLOOKUP($A86,[1]Hoja1!$A$9:$AM$276,3,0)</f>
        <v>0</v>
      </c>
      <c r="G86" s="15">
        <f>VLOOKUP($A86,[1]Hoja1!$A$9:$AM$276,10,0)</f>
        <v>5143.38</v>
      </c>
      <c r="H86" s="15">
        <f>VLOOKUP($A86,[1]Hoja1!$A$9:$AM$276,7,0)+VLOOKUP($A86,[1]Hoja1!$A$9:$AM$276,9,0)</f>
        <v>277.97000000000003</v>
      </c>
      <c r="I86" s="15">
        <f>VLOOKUP($A86,[1]Hoja1!$A$9:$AM$276,4,0)+VLOOKUP($A86,[1]Hoja1!$A$9:$AM$276,8,0)</f>
        <v>2512.0100000000002</v>
      </c>
      <c r="J86" s="15">
        <f>VLOOKUP($A86,[1]Hoja1!$A$9:$AM$276,6,0)</f>
        <v>0</v>
      </c>
      <c r="K86" s="15">
        <f>VLOOKUP($A86,[1]Hoja1!$A$9:$AM$276,5,0)</f>
        <v>0</v>
      </c>
      <c r="L86" s="16">
        <f t="shared" si="30"/>
        <v>7933.3600000000006</v>
      </c>
      <c r="M86" s="15">
        <f>VLOOKUP($A86,[1]Hoja1!$A$9:$AM$276,34,0)</f>
        <v>162.5</v>
      </c>
      <c r="N86" s="16">
        <f t="shared" si="31"/>
        <v>7770.8600000000006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201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202</v>
      </c>
      <c r="B89" s="13" t="s">
        <v>203</v>
      </c>
      <c r="C89" s="14" t="s">
        <v>32</v>
      </c>
      <c r="D89" s="14" t="s">
        <v>18</v>
      </c>
      <c r="E89" s="15">
        <v>352.5</v>
      </c>
      <c r="F89" s="15">
        <f>VLOOKUP($A89,[1]Hoja1!$A$9:$AM$276,3,0)</f>
        <v>10575</v>
      </c>
      <c r="G89" s="15">
        <f>VLOOKUP($A89,[1]Hoja1!$A$9:$AM$276,10,0)</f>
        <v>0</v>
      </c>
      <c r="H89" s="15">
        <f>VLOOKUP($A89,[1]Hoja1!$A$9:$AM$276,7,0)+VLOOKUP($A89,[1]Hoja1!$A$9:$AM$276,9,0)</f>
        <v>0</v>
      </c>
      <c r="I89" s="15">
        <f>VLOOKUP($A89,[1]Hoja1!$A$9:$AM$276,4,0)+VLOOKUP($A89,[1]Hoja1!$A$9:$AM$276,8,0)</f>
        <v>0</v>
      </c>
      <c r="J89" s="15">
        <f>VLOOKUP($A89,[1]Hoja1!$A$9:$AM$276,6,0)</f>
        <v>7037.8</v>
      </c>
      <c r="K89" s="15">
        <f>VLOOKUP($A89,[1]Hoja1!$A$9:$AM$276,5,0)</f>
        <v>1000</v>
      </c>
      <c r="L89" s="16">
        <f>SUM(F89:J89)</f>
        <v>17612.8</v>
      </c>
      <c r="M89" s="15">
        <f>VLOOKUP($A89,[1]Hoja1!$A$9:$AM$276,34,0)</f>
        <v>2612.8000000000002</v>
      </c>
      <c r="N89" s="16">
        <f>+L89-M89</f>
        <v>15000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78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79</v>
      </c>
      <c r="B92" s="13" t="s">
        <v>80</v>
      </c>
      <c r="C92" s="14" t="s">
        <v>81</v>
      </c>
      <c r="D92" s="14" t="s">
        <v>18</v>
      </c>
      <c r="E92" s="15">
        <f>+F92/30</f>
        <v>436.25</v>
      </c>
      <c r="F92" s="15">
        <f>VLOOKUP($A92,[1]Hoja1!$A$9:$AM$276,3,0)</f>
        <v>13087.5</v>
      </c>
      <c r="G92" s="15">
        <f>VLOOKUP($A92,[1]Hoja1!$A$9:$AM$276,10,0)</f>
        <v>0</v>
      </c>
      <c r="H92" s="15">
        <f>VLOOKUP($A92,[1]Hoja1!$A$9:$AM$276,7,0)+VLOOKUP($A92,[1]Hoja1!$A$9:$AM$276,9,0)</f>
        <v>0</v>
      </c>
      <c r="I92" s="15">
        <f>VLOOKUP($A92,[1]Hoja1!$A$9:$AM$276,4,0)+VLOOKUP($A92,[1]Hoja1!$A$9:$AM$276,8,0)</f>
        <v>0</v>
      </c>
      <c r="J92" s="15">
        <f>VLOOKUP($A92,[1]Hoja1!$A$9:$AM$276,6,0)</f>
        <v>0</v>
      </c>
      <c r="K92" s="15">
        <f>VLOOKUP($A92,[1]Hoja1!$A$9:$AM$276,5,0)</f>
        <v>1000</v>
      </c>
      <c r="L92" s="16">
        <f>SUM(F92:J92)</f>
        <v>13087.5</v>
      </c>
      <c r="M92" s="15">
        <f>VLOOKUP($A92,[1]Hoja1!$A$9:$AM$276,34,0)</f>
        <v>5246.22</v>
      </c>
      <c r="N92" s="16">
        <f>+L92-M92</f>
        <v>7841.28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82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83</v>
      </c>
      <c r="B95" s="13" t="s">
        <v>84</v>
      </c>
      <c r="C95" s="14" t="s">
        <v>17</v>
      </c>
      <c r="D95" s="14" t="s">
        <v>18</v>
      </c>
      <c r="E95" s="15">
        <f t="shared" ref="E95:E96" si="32">+F95/30</f>
        <v>326.69</v>
      </c>
      <c r="F95" s="15">
        <f>VLOOKUP($A95,[1]Hoja1!$A$9:$AM$276,3,0)</f>
        <v>9800.7000000000007</v>
      </c>
      <c r="G95" s="15">
        <f>VLOOKUP($A95,[1]Hoja1!$A$9:$AM$276,10,0)</f>
        <v>0</v>
      </c>
      <c r="H95" s="15">
        <f>VLOOKUP($A95,[1]Hoja1!$A$9:$AM$276,7,0)+VLOOKUP($A95,[1]Hoja1!$A$9:$AM$276,9,0)</f>
        <v>0</v>
      </c>
      <c r="I95" s="15">
        <f>VLOOKUP($A95,[1]Hoja1!$A$9:$AM$276,4,0)+VLOOKUP($A95,[1]Hoja1!$A$9:$AM$276,8,0)</f>
        <v>0</v>
      </c>
      <c r="J95" s="15">
        <f>VLOOKUP($A95,[1]Hoja1!$A$9:$AM$276,6,0)</f>
        <v>0</v>
      </c>
      <c r="K95" s="15">
        <f>VLOOKUP($A95,[1]Hoja1!$A$9:$AM$276,5,0)</f>
        <v>1000</v>
      </c>
      <c r="L95" s="16">
        <f t="shared" ref="L95:L96" si="33">SUM(F95:J95)</f>
        <v>9800.7000000000007</v>
      </c>
      <c r="M95" s="15">
        <f>VLOOKUP($A95,[1]Hoja1!$A$9:$AM$276,34,0)</f>
        <v>1030.5</v>
      </c>
      <c r="N95" s="16">
        <f t="shared" ref="N95:N96" si="34">+L95-M95</f>
        <v>8770.2000000000007</v>
      </c>
    </row>
    <row r="96" spans="1:14" s="11" customFormat="1" ht="10.5" customHeight="1" x14ac:dyDescent="0.25">
      <c r="A96" s="26" t="s">
        <v>124</v>
      </c>
      <c r="B96" s="13" t="s">
        <v>118</v>
      </c>
      <c r="C96" s="14" t="s">
        <v>119</v>
      </c>
      <c r="D96" s="14" t="s">
        <v>18</v>
      </c>
      <c r="E96" s="15">
        <f t="shared" si="32"/>
        <v>333</v>
      </c>
      <c r="F96" s="15">
        <f>VLOOKUP($A96,[1]Hoja1!$A$9:$AM$276,3,0)</f>
        <v>9990</v>
      </c>
      <c r="G96" s="15">
        <f>VLOOKUP($A96,[1]Hoja1!$A$9:$AM$276,10,0)</f>
        <v>0</v>
      </c>
      <c r="H96" s="15">
        <f>VLOOKUP($A96,[1]Hoja1!$A$9:$AM$276,7,0)+VLOOKUP($A96,[1]Hoja1!$A$9:$AM$276,9,0)</f>
        <v>0</v>
      </c>
      <c r="I96" s="15">
        <f>VLOOKUP($A96,[1]Hoja1!$A$9:$AM$276,4,0)+VLOOKUP($A96,[1]Hoja1!$A$9:$AM$276,8,0)</f>
        <v>0</v>
      </c>
      <c r="J96" s="15">
        <f>VLOOKUP($A96,[1]Hoja1!$A$9:$AM$276,6,0)</f>
        <v>1120.74</v>
      </c>
      <c r="K96" s="15">
        <f>VLOOKUP($A96,[1]Hoja1!$A$9:$AM$276,5,0)</f>
        <v>1000</v>
      </c>
      <c r="L96" s="16">
        <f t="shared" si="33"/>
        <v>11110.74</v>
      </c>
      <c r="M96" s="15">
        <f>VLOOKUP($A96,[1]Hoja1!$A$9:$AM$276,34,0)</f>
        <v>1216.82</v>
      </c>
      <c r="N96" s="16">
        <f t="shared" si="34"/>
        <v>9893.92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85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86</v>
      </c>
      <c r="B99" s="13" t="s">
        <v>87</v>
      </c>
      <c r="C99" s="14" t="s">
        <v>17</v>
      </c>
      <c r="D99" s="14" t="s">
        <v>18</v>
      </c>
      <c r="E99" s="15">
        <f>+F99/30</f>
        <v>305.60000000000002</v>
      </c>
      <c r="F99" s="15">
        <f>VLOOKUP($A99,[1]Hoja1!$A$9:$AM$276,3,0)</f>
        <v>9168</v>
      </c>
      <c r="G99" s="15">
        <f>VLOOKUP($A99,[1]Hoja1!$A$9:$AM$276,10,0)</f>
        <v>0</v>
      </c>
      <c r="H99" s="15">
        <f>VLOOKUP($A99,[1]Hoja1!$A$9:$AM$276,7,0)+VLOOKUP($A99,[1]Hoja1!$A$9:$AM$276,9,0)</f>
        <v>0</v>
      </c>
      <c r="I99" s="15">
        <f>VLOOKUP($A99,[1]Hoja1!$A$9:$AM$276,4,0)+VLOOKUP($A99,[1]Hoja1!$A$9:$AM$276,8,0)</f>
        <v>0</v>
      </c>
      <c r="J99" s="15">
        <f>VLOOKUP($A99,[1]Hoja1!$A$9:$AM$276,6,0)</f>
        <v>0</v>
      </c>
      <c r="K99" s="15">
        <f>VLOOKUP($A99,[1]Hoja1!$A$9:$AM$276,5,0)</f>
        <v>1000</v>
      </c>
      <c r="L99" s="16">
        <f>SUM(F99:J99)</f>
        <v>9168</v>
      </c>
      <c r="M99" s="15">
        <f>VLOOKUP($A99,[1]Hoja1!$A$9:$AM$276,34,0)</f>
        <v>941.34</v>
      </c>
      <c r="N99" s="16">
        <f>+L99-M99</f>
        <v>8226.66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88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89</v>
      </c>
      <c r="B102" s="13" t="s">
        <v>90</v>
      </c>
      <c r="C102" s="14" t="s">
        <v>17</v>
      </c>
      <c r="D102" s="14" t="s">
        <v>18</v>
      </c>
      <c r="E102" s="15">
        <f>+F102/30</f>
        <v>480.3</v>
      </c>
      <c r="F102" s="15">
        <f>VLOOKUP($A102,[1]Hoja1!$A$9:$AM$276,3,0)</f>
        <v>14409</v>
      </c>
      <c r="G102" s="15">
        <f>VLOOKUP($A102,[1]Hoja1!$A$9:$AM$276,10,0)</f>
        <v>0</v>
      </c>
      <c r="H102" s="15">
        <f>VLOOKUP($A102,[1]Hoja1!$A$9:$AM$276,7,0)+VLOOKUP($A102,[1]Hoja1!$A$9:$AM$276,9,0)</f>
        <v>0</v>
      </c>
      <c r="I102" s="15">
        <f>VLOOKUP($A102,[1]Hoja1!$A$9:$AM$276,4,0)+VLOOKUP($A102,[1]Hoja1!$A$9:$AM$276,8,0)</f>
        <v>0</v>
      </c>
      <c r="J102" s="15">
        <f>VLOOKUP($A102,[1]Hoja1!$A$9:$AM$276,6,0)</f>
        <v>0</v>
      </c>
      <c r="K102" s="15">
        <f>VLOOKUP($A102,[1]Hoja1!$A$9:$AM$276,5,0)</f>
        <v>1000</v>
      </c>
      <c r="L102" s="16">
        <f>SUM(F102:J102)</f>
        <v>14409</v>
      </c>
      <c r="M102" s="15">
        <f>VLOOKUP($A102,[1]Hoja1!$A$9:$AM$276,34,0)</f>
        <v>6737.68</v>
      </c>
      <c r="N102" s="16">
        <f>+L102-M102</f>
        <v>7671.32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151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 t="s">
        <v>93</v>
      </c>
      <c r="B105" s="13" t="s">
        <v>94</v>
      </c>
      <c r="C105" s="14" t="s">
        <v>17</v>
      </c>
      <c r="D105" s="14" t="s">
        <v>18</v>
      </c>
      <c r="E105" s="15">
        <f>+F105/30</f>
        <v>263.94</v>
      </c>
      <c r="F105" s="15">
        <f>VLOOKUP($A105,[1]Hoja1!$A$9:$AM$276,3,0)</f>
        <v>7918.2</v>
      </c>
      <c r="G105" s="15">
        <f>VLOOKUP($A105,[1]Hoja1!$A$9:$AM$276,10,0)</f>
        <v>0</v>
      </c>
      <c r="H105" s="15">
        <f>VLOOKUP($A105,[1]Hoja1!$A$9:$AM$276,7,0)+VLOOKUP($A105,[1]Hoja1!$A$9:$AM$276,9,0)</f>
        <v>0</v>
      </c>
      <c r="I105" s="15">
        <f>VLOOKUP($A105,[1]Hoja1!$A$9:$AM$276,4,0)+VLOOKUP($A105,[1]Hoja1!$A$9:$AM$276,8,0)</f>
        <v>0</v>
      </c>
      <c r="J105" s="15">
        <f>VLOOKUP($A105,[1]Hoja1!$A$9:$AM$276,6,0)</f>
        <v>0</v>
      </c>
      <c r="K105" s="15">
        <f>VLOOKUP($A105,[1]Hoja1!$A$9:$AM$276,5,0)</f>
        <v>1000</v>
      </c>
      <c r="L105" s="16">
        <f t="shared" ref="L105:L106" si="35">SUM(F105:J105)</f>
        <v>7918.2</v>
      </c>
      <c r="M105" s="15">
        <f>VLOOKUP($A105,[1]Hoja1!$A$9:$AM$276,34,0)</f>
        <v>766.02</v>
      </c>
      <c r="N105" s="16">
        <f t="shared" ref="N105:N106" si="36">+L105-M105</f>
        <v>7152.18</v>
      </c>
    </row>
    <row r="106" spans="1:14" s="11" customFormat="1" ht="10.5" customHeight="1" x14ac:dyDescent="0.25">
      <c r="A106" s="26" t="s">
        <v>204</v>
      </c>
      <c r="B106" s="13" t="s">
        <v>205</v>
      </c>
      <c r="C106" s="14" t="s">
        <v>81</v>
      </c>
      <c r="D106" s="14" t="s">
        <v>18</v>
      </c>
      <c r="E106" s="15">
        <v>352.5</v>
      </c>
      <c r="F106" s="15">
        <f>VLOOKUP($A106,[1]Hoja1!$A$9:$AM$276,3,0)</f>
        <v>10575</v>
      </c>
      <c r="G106" s="15">
        <f>VLOOKUP($A106,[1]Hoja1!$A$9:$AM$276,10,0)</f>
        <v>0</v>
      </c>
      <c r="H106" s="15">
        <f>VLOOKUP($A106,[1]Hoja1!$A$9:$AM$276,7,0)+VLOOKUP($A106,[1]Hoja1!$A$9:$AM$276,9,0)</f>
        <v>0</v>
      </c>
      <c r="I106" s="15">
        <f>VLOOKUP($A106,[1]Hoja1!$A$9:$AM$276,4,0)+VLOOKUP($A106,[1]Hoja1!$A$9:$AM$276,8,0)</f>
        <v>0</v>
      </c>
      <c r="J106" s="15">
        <f>VLOOKUP($A106,[1]Hoja1!$A$9:$AM$276,6,0)</f>
        <v>7035.2</v>
      </c>
      <c r="K106" s="15">
        <f>VLOOKUP($A106,[1]Hoja1!$A$9:$AM$276,5,0)</f>
        <v>1000</v>
      </c>
      <c r="L106" s="16">
        <f t="shared" si="35"/>
        <v>17610.2</v>
      </c>
      <c r="M106" s="15">
        <f>VLOOKUP($A106,[1]Hoja1!$A$9:$AM$276,34,0)</f>
        <v>2610.1999999999998</v>
      </c>
      <c r="N106" s="16">
        <f t="shared" si="36"/>
        <v>15000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92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 t="s">
        <v>132</v>
      </c>
      <c r="B109" s="13" t="s">
        <v>95</v>
      </c>
      <c r="C109" s="14" t="s">
        <v>17</v>
      </c>
      <c r="D109" s="14" t="s">
        <v>18</v>
      </c>
      <c r="E109" s="15">
        <f t="shared" ref="E109" si="37">+F109/30</f>
        <v>333.33</v>
      </c>
      <c r="F109" s="15">
        <f>VLOOKUP($A109,[1]Hoja1!$A$9:$AM$276,3,0)</f>
        <v>9999.9</v>
      </c>
      <c r="G109" s="15">
        <f>VLOOKUP($A109,[1]Hoja1!$A$9:$AM$276,10,0)</f>
        <v>0</v>
      </c>
      <c r="H109" s="15">
        <f>VLOOKUP($A109,[1]Hoja1!$A$9:$AM$276,7,0)+VLOOKUP($A109,[1]Hoja1!$A$9:$AM$276,9,0)</f>
        <v>0</v>
      </c>
      <c r="I109" s="15">
        <f>VLOOKUP($A109,[1]Hoja1!$A$9:$AM$276,4,0)+VLOOKUP($A109,[1]Hoja1!$A$9:$AM$276,8,0)</f>
        <v>0</v>
      </c>
      <c r="J109" s="15">
        <f>VLOOKUP($A109,[1]Hoja1!$A$9:$AM$276,6,0)</f>
        <v>1110.8399999999999</v>
      </c>
      <c r="K109" s="15">
        <f>VLOOKUP($A109,[1]Hoja1!$A$9:$AM$276,5,0)</f>
        <v>1000</v>
      </c>
      <c r="L109" s="16">
        <f>SUM(F109:J109)</f>
        <v>11110.74</v>
      </c>
      <c r="M109" s="15">
        <f>VLOOKUP($A109,[1]Hoja1!$A$9:$AM$276,34,0)</f>
        <v>1216.8399999999999</v>
      </c>
      <c r="N109" s="16">
        <f>+L109-M109</f>
        <v>9893.9</v>
      </c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96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0.5" customHeight="1" x14ac:dyDescent="0.25">
      <c r="A112" s="26" t="s">
        <v>97</v>
      </c>
      <c r="B112" s="13" t="s">
        <v>98</v>
      </c>
      <c r="C112" s="14" t="s">
        <v>17</v>
      </c>
      <c r="D112" s="14" t="s">
        <v>18</v>
      </c>
      <c r="E112" s="15">
        <f>+F112/30</f>
        <v>212.8</v>
      </c>
      <c r="F112" s="15">
        <f>VLOOKUP($A112,[1]Hoja1!$A$9:$AM$276,3,0)</f>
        <v>6384</v>
      </c>
      <c r="G112" s="15">
        <f>VLOOKUP($A112,[1]Hoja1!$A$9:$AM$276,10,0)</f>
        <v>0</v>
      </c>
      <c r="H112" s="15">
        <f>VLOOKUP($A112,[1]Hoja1!$A$9:$AM$276,7,0)+VLOOKUP($A112,[1]Hoja1!$A$9:$AM$276,9,0)</f>
        <v>0</v>
      </c>
      <c r="I112" s="15">
        <f>VLOOKUP($A112,[1]Hoja1!$A$9:$AM$276,4,0)+VLOOKUP($A112,[1]Hoja1!$A$9:$AM$276,8,0)</f>
        <v>0</v>
      </c>
      <c r="J112" s="15">
        <f>VLOOKUP($A112,[1]Hoja1!$A$9:$AM$276,6,0)</f>
        <v>0</v>
      </c>
      <c r="K112" s="15">
        <f>VLOOKUP($A112,[1]Hoja1!$A$9:$AM$276,5,0)</f>
        <v>1000</v>
      </c>
      <c r="L112" s="16">
        <f>SUM(F112:J112)</f>
        <v>6384</v>
      </c>
      <c r="M112" s="15">
        <f>VLOOKUP($A112,[1]Hoja1!$A$9:$AM$276,34,0)</f>
        <v>3469.52</v>
      </c>
      <c r="N112" s="16">
        <f>+L112-M112</f>
        <v>2914.48</v>
      </c>
    </row>
    <row r="113" spans="1:14" s="11" customFormat="1" ht="10.5" customHeight="1" x14ac:dyDescent="0.25">
      <c r="A113" s="26"/>
      <c r="B113" s="13"/>
      <c r="C113" s="14"/>
      <c r="D113" s="14"/>
      <c r="E113" s="15"/>
      <c r="F113" s="15"/>
      <c r="G113" s="14"/>
      <c r="H113" s="14"/>
      <c r="I113" s="14"/>
      <c r="J113" s="14"/>
      <c r="K113" s="14"/>
      <c r="L113" s="16"/>
      <c r="M113" s="16"/>
      <c r="N113" s="16"/>
    </row>
    <row r="114" spans="1:14" s="11" customFormat="1" ht="17.25" customHeight="1" x14ac:dyDescent="0.25">
      <c r="A114" s="6" t="s">
        <v>99</v>
      </c>
      <c r="B114" s="7"/>
      <c r="C114" s="8"/>
      <c r="D114" s="8"/>
      <c r="E114" s="9"/>
      <c r="F114" s="9"/>
      <c r="G114" s="8"/>
      <c r="H114" s="8"/>
      <c r="I114" s="8"/>
      <c r="J114" s="8"/>
      <c r="K114" s="8"/>
      <c r="L114" s="10"/>
      <c r="M114" s="10"/>
      <c r="N114" s="10"/>
    </row>
    <row r="115" spans="1:14" s="11" customFormat="1" ht="13.5" customHeight="1" x14ac:dyDescent="0.25">
      <c r="A115" s="26" t="s">
        <v>139</v>
      </c>
      <c r="B115" s="13" t="s">
        <v>140</v>
      </c>
      <c r="C115" s="14" t="s">
        <v>17</v>
      </c>
      <c r="D115" s="14" t="s">
        <v>142</v>
      </c>
      <c r="E115" s="15">
        <f t="shared" ref="E115:E116" si="38">+F115/30</f>
        <v>207.44</v>
      </c>
      <c r="F115" s="15">
        <f>VLOOKUP($A115,[1]Hoja1!$A$9:$AM$276,3,0)</f>
        <v>6223.2</v>
      </c>
      <c r="G115" s="15">
        <f>VLOOKUP($A115,[1]Hoja1!$A$9:$AM$276,10,0)</f>
        <v>0</v>
      </c>
      <c r="H115" s="15">
        <f>VLOOKUP($A115,[1]Hoja1!$A$9:$AM$276,7,0)+VLOOKUP($A115,[1]Hoja1!$A$9:$AM$276,9,0)</f>
        <v>0</v>
      </c>
      <c r="I115" s="15">
        <f>VLOOKUP($A115,[1]Hoja1!$A$9:$AM$276,4,0)+VLOOKUP($A115,[1]Hoja1!$A$9:$AM$276,8,0)</f>
        <v>0</v>
      </c>
      <c r="J115" s="15">
        <f>VLOOKUP($A115,[1]Hoja1!$A$9:$AM$276,6,0)</f>
        <v>0</v>
      </c>
      <c r="K115" s="15">
        <f>VLOOKUP($A115,[1]Hoja1!$A$9:$AM$276,5,0)</f>
        <v>1000</v>
      </c>
      <c r="L115" s="16">
        <f t="shared" ref="L115:L118" si="39">SUM(F115:J115)</f>
        <v>6223.2</v>
      </c>
      <c r="M115" s="15">
        <f>VLOOKUP($A115,[1]Hoja1!$A$9:$AM$276,34,0)</f>
        <v>165.84</v>
      </c>
      <c r="N115" s="16">
        <f t="shared" ref="N115:N116" si="40">+L115-M115</f>
        <v>6057.36</v>
      </c>
    </row>
    <row r="116" spans="1:14" s="11" customFormat="1" ht="13.5" customHeight="1" x14ac:dyDescent="0.25">
      <c r="A116" s="26" t="s">
        <v>175</v>
      </c>
      <c r="B116" s="13" t="s">
        <v>176</v>
      </c>
      <c r="C116" s="14" t="s">
        <v>177</v>
      </c>
      <c r="D116" s="14" t="s">
        <v>142</v>
      </c>
      <c r="E116" s="15">
        <f t="shared" si="38"/>
        <v>300</v>
      </c>
      <c r="F116" s="15">
        <f>VLOOKUP($A116,[1]Hoja1!$A$9:$AM$276,3,0)</f>
        <v>9000</v>
      </c>
      <c r="G116" s="15">
        <f>VLOOKUP($A116,[1]Hoja1!$A$9:$AM$276,10,0)</f>
        <v>0</v>
      </c>
      <c r="H116" s="15">
        <f>VLOOKUP($A116,[1]Hoja1!$A$9:$AM$276,7,0)+VLOOKUP($A116,[1]Hoja1!$A$9:$AM$276,9,0)</f>
        <v>0</v>
      </c>
      <c r="I116" s="15">
        <f>VLOOKUP($A116,[1]Hoja1!$A$9:$AM$276,4,0)+VLOOKUP($A116,[1]Hoja1!$A$9:$AM$276,8,0)</f>
        <v>0</v>
      </c>
      <c r="J116" s="15">
        <f>VLOOKUP($A116,[1]Hoja1!$A$9:$AM$276,6,0)</f>
        <v>6000</v>
      </c>
      <c r="K116" s="15">
        <f>VLOOKUP($A116,[1]Hoja1!$A$9:$AM$276,5,0)</f>
        <v>1000</v>
      </c>
      <c r="L116" s="16">
        <f t="shared" si="39"/>
        <v>15000</v>
      </c>
      <c r="M116" s="15">
        <f>VLOOKUP($A116,[1]Hoja1!$A$9:$AM$276,34,0)</f>
        <v>1985.64</v>
      </c>
      <c r="N116" s="16">
        <f t="shared" si="40"/>
        <v>13014.36</v>
      </c>
    </row>
    <row r="117" spans="1:14" s="11" customFormat="1" ht="13.5" customHeight="1" x14ac:dyDescent="0.25">
      <c r="A117" s="26" t="s">
        <v>217</v>
      </c>
      <c r="B117" s="13" t="s">
        <v>218</v>
      </c>
      <c r="C117" s="14" t="s">
        <v>66</v>
      </c>
      <c r="D117" s="14" t="s">
        <v>142</v>
      </c>
      <c r="E117" s="15">
        <v>208</v>
      </c>
      <c r="F117" s="15">
        <f>VLOOKUP($A117,[1]Hoja1!$A$9:$AM$276,3,0)</f>
        <v>6240</v>
      </c>
      <c r="G117" s="15">
        <f>VLOOKUP($A117,[1]Hoja1!$A$9:$AM$276,10,0)</f>
        <v>0</v>
      </c>
      <c r="H117" s="15">
        <f>VLOOKUP($A117,[1]Hoja1!$A$9:$AM$276,7,0)+VLOOKUP($A117,[1]Hoja1!$A$9:$AM$276,9,0)</f>
        <v>0</v>
      </c>
      <c r="I117" s="15">
        <f>VLOOKUP($A117,[1]Hoja1!$A$9:$AM$276,4,0)+VLOOKUP($A117,[1]Hoja1!$A$9:$AM$276,8,0)</f>
        <v>0</v>
      </c>
      <c r="J117" s="15">
        <f>VLOOKUP($A117,[1]Hoja1!$A$9:$AM$276,6,0)</f>
        <v>1260</v>
      </c>
      <c r="K117" s="15">
        <f>VLOOKUP($A117,[1]Hoja1!$A$9:$AM$276,5,0)</f>
        <v>1000</v>
      </c>
      <c r="L117" s="16">
        <f t="shared" si="39"/>
        <v>7500</v>
      </c>
      <c r="M117" s="15">
        <f>VLOOKUP($A117,[1]Hoja1!$A$9:$AM$276,34,0)</f>
        <v>738.26</v>
      </c>
      <c r="N117" s="16">
        <f t="shared" ref="N117:N118" si="41">+L117-M117</f>
        <v>6761.74</v>
      </c>
    </row>
    <row r="118" spans="1:14" s="11" customFormat="1" ht="13.5" customHeight="1" x14ac:dyDescent="0.25">
      <c r="A118" s="26" t="s">
        <v>219</v>
      </c>
      <c r="B118" s="13" t="s">
        <v>220</v>
      </c>
      <c r="C118" s="14" t="s">
        <v>66</v>
      </c>
      <c r="D118" s="14" t="s">
        <v>142</v>
      </c>
      <c r="E118" s="15">
        <v>208</v>
      </c>
      <c r="F118" s="15">
        <f>VLOOKUP($A118,[1]Hoja1!$A$9:$AM$276,3,0)</f>
        <v>6240</v>
      </c>
      <c r="G118" s="15">
        <f>VLOOKUP($A118,[1]Hoja1!$A$9:$AM$276,10,0)</f>
        <v>0</v>
      </c>
      <c r="H118" s="15">
        <f>VLOOKUP($A118,[1]Hoja1!$A$9:$AM$276,7,0)+VLOOKUP($A118,[1]Hoja1!$A$9:$AM$276,9,0)</f>
        <v>0</v>
      </c>
      <c r="I118" s="15">
        <f>VLOOKUP($A118,[1]Hoja1!$A$9:$AM$276,4,0)+VLOOKUP($A118,[1]Hoja1!$A$9:$AM$276,8,0)</f>
        <v>0</v>
      </c>
      <c r="J118" s="15">
        <f>VLOOKUP($A118,[1]Hoja1!$A$9:$AM$276,6,0)</f>
        <v>1260</v>
      </c>
      <c r="K118" s="15">
        <f>VLOOKUP($A118,[1]Hoja1!$A$9:$AM$276,5,0)</f>
        <v>1000</v>
      </c>
      <c r="L118" s="16">
        <f t="shared" si="39"/>
        <v>7500</v>
      </c>
      <c r="M118" s="15">
        <f>VLOOKUP($A118,[1]Hoja1!$A$9:$AM$276,34,0)</f>
        <v>674.44</v>
      </c>
      <c r="N118" s="16">
        <f t="shared" si="41"/>
        <v>6825.5599999999995</v>
      </c>
    </row>
    <row r="119" spans="1:14" s="11" customFormat="1" ht="10.5" customHeight="1" x14ac:dyDescent="0.25">
      <c r="A119" s="26"/>
      <c r="B119" s="13"/>
      <c r="C119" s="14"/>
      <c r="D119" s="14"/>
      <c r="E119" s="15"/>
      <c r="F119" s="15"/>
      <c r="G119" s="14"/>
      <c r="H119" s="14"/>
      <c r="I119" s="14"/>
      <c r="J119" s="14"/>
      <c r="K119" s="14"/>
      <c r="L119" s="16"/>
      <c r="M119" s="16"/>
      <c r="N119" s="16"/>
    </row>
    <row r="120" spans="1:14" s="11" customFormat="1" ht="17.25" customHeight="1" x14ac:dyDescent="0.25">
      <c r="A120" s="6" t="s">
        <v>100</v>
      </c>
      <c r="B120" s="7"/>
      <c r="C120" s="8"/>
      <c r="D120" s="8"/>
      <c r="E120" s="9"/>
      <c r="F120" s="9"/>
      <c r="G120" s="8"/>
      <c r="H120" s="8"/>
      <c r="I120" s="8"/>
      <c r="J120" s="8"/>
      <c r="K120" s="8"/>
      <c r="L120" s="10"/>
      <c r="M120" s="10"/>
      <c r="N120" s="10"/>
    </row>
    <row r="121" spans="1:14" s="11" customFormat="1" ht="10.5" customHeight="1" x14ac:dyDescent="0.25">
      <c r="A121" s="26" t="s">
        <v>136</v>
      </c>
      <c r="B121" s="13" t="s">
        <v>137</v>
      </c>
      <c r="C121" s="14" t="s">
        <v>60</v>
      </c>
      <c r="D121" s="14" t="s">
        <v>142</v>
      </c>
      <c r="E121" s="15">
        <f>+F121/30</f>
        <v>207.44</v>
      </c>
      <c r="F121" s="15">
        <f>VLOOKUP($A121,[1]Hoja1!$A$9:$AM$276,3,0)</f>
        <v>6223.2</v>
      </c>
      <c r="G121" s="15">
        <f>VLOOKUP($A121,[1]Hoja1!$A$9:$AM$276,10,0)</f>
        <v>0</v>
      </c>
      <c r="H121" s="15">
        <f>VLOOKUP($A121,[1]Hoja1!$A$9:$AM$276,7,0)+VLOOKUP($A121,[1]Hoja1!$A$9:$AM$276,9,0)</f>
        <v>0</v>
      </c>
      <c r="I121" s="15">
        <f>VLOOKUP($A121,[1]Hoja1!$A$9:$AM$276,4,0)+VLOOKUP($A121,[1]Hoja1!$A$9:$AM$276,8,0)</f>
        <v>0</v>
      </c>
      <c r="J121" s="15">
        <f>VLOOKUP($A121,[1]Hoja1!$A$9:$AM$276,6,0)</f>
        <v>0</v>
      </c>
      <c r="K121" s="15">
        <f>VLOOKUP($A121,[1]Hoja1!$A$9:$AM$276,5,0)</f>
        <v>1000</v>
      </c>
      <c r="L121" s="16">
        <f t="shared" ref="L121:L123" si="42">SUM(F121:J121)</f>
        <v>6223.2</v>
      </c>
      <c r="M121" s="15">
        <f>VLOOKUP($A121,[1]Hoja1!$A$9:$AM$276,34,0)</f>
        <v>0</v>
      </c>
      <c r="N121" s="16">
        <f>+L121-M121</f>
        <v>6223.2</v>
      </c>
    </row>
    <row r="122" spans="1:14" s="11" customFormat="1" ht="10.5" customHeight="1" x14ac:dyDescent="0.25">
      <c r="A122" s="26" t="s">
        <v>208</v>
      </c>
      <c r="B122" s="13" t="s">
        <v>209</v>
      </c>
      <c r="C122" s="14" t="s">
        <v>212</v>
      </c>
      <c r="D122" s="14" t="s">
        <v>142</v>
      </c>
      <c r="E122" s="15">
        <f t="shared" ref="E122:E123" si="43">+F122/30</f>
        <v>208</v>
      </c>
      <c r="F122" s="15">
        <f>VLOOKUP($A122,[1]Hoja1!$A$9:$AM$276,3,0)</f>
        <v>6240</v>
      </c>
      <c r="G122" s="15">
        <f>VLOOKUP($A122,[1]Hoja1!$A$9:$AM$276,10,0)</f>
        <v>0</v>
      </c>
      <c r="H122" s="15">
        <f>VLOOKUP($A122,[1]Hoja1!$A$9:$AM$276,7,0)+VLOOKUP($A122,[1]Hoja1!$A$9:$AM$276,9,0)</f>
        <v>0</v>
      </c>
      <c r="I122" s="15">
        <f>VLOOKUP($A122,[1]Hoja1!$A$9:$AM$276,4,0)+VLOOKUP($A122,[1]Hoja1!$A$9:$AM$276,8,0)</f>
        <v>0</v>
      </c>
      <c r="J122" s="15">
        <f>VLOOKUP($A122,[1]Hoja1!$A$9:$AM$276,6,0)</f>
        <v>2778.8</v>
      </c>
      <c r="K122" s="15">
        <f>VLOOKUP($A122,[1]Hoja1!$A$9:$AM$276,5,0)</f>
        <v>1000</v>
      </c>
      <c r="L122" s="16">
        <f t="shared" si="42"/>
        <v>9018.7999999999993</v>
      </c>
      <c r="M122" s="15">
        <f>VLOOKUP($A122,[1]Hoja1!$A$9:$AM$276,34,0)</f>
        <v>1018.78</v>
      </c>
      <c r="N122" s="16">
        <f t="shared" ref="N122:N123" si="44">+L122-M122</f>
        <v>8000.0199999999995</v>
      </c>
    </row>
    <row r="123" spans="1:14" s="11" customFormat="1" ht="10.5" customHeight="1" x14ac:dyDescent="0.25">
      <c r="A123" s="26" t="s">
        <v>210</v>
      </c>
      <c r="B123" s="13" t="s">
        <v>211</v>
      </c>
      <c r="C123" s="14" t="s">
        <v>212</v>
      </c>
      <c r="D123" s="14" t="s">
        <v>142</v>
      </c>
      <c r="E123" s="15">
        <f t="shared" si="43"/>
        <v>208</v>
      </c>
      <c r="F123" s="15">
        <f>VLOOKUP($A123,[1]Hoja1!$A$9:$AM$276,3,0)</f>
        <v>6240</v>
      </c>
      <c r="G123" s="15">
        <f>VLOOKUP($A123,[1]Hoja1!$A$9:$AM$276,10,0)</f>
        <v>0</v>
      </c>
      <c r="H123" s="15">
        <f>VLOOKUP($A123,[1]Hoja1!$A$9:$AM$276,7,0)+VLOOKUP($A123,[1]Hoja1!$A$9:$AM$276,9,0)</f>
        <v>0</v>
      </c>
      <c r="I123" s="15">
        <f>VLOOKUP($A123,[1]Hoja1!$A$9:$AM$276,4,0)+VLOOKUP($A123,[1]Hoja1!$A$9:$AM$276,8,0)</f>
        <v>0</v>
      </c>
      <c r="J123" s="15">
        <f>VLOOKUP($A123,[1]Hoja1!$A$9:$AM$276,6,0)</f>
        <v>2778.8</v>
      </c>
      <c r="K123" s="15">
        <f>VLOOKUP($A123,[1]Hoja1!$A$9:$AM$276,5,0)</f>
        <v>1000</v>
      </c>
      <c r="L123" s="16">
        <f t="shared" si="42"/>
        <v>9018.7999999999993</v>
      </c>
      <c r="M123" s="15">
        <f>VLOOKUP($A123,[1]Hoja1!$A$9:$AM$276,34,0)</f>
        <v>1018.78</v>
      </c>
      <c r="N123" s="16">
        <f t="shared" si="44"/>
        <v>8000.0199999999995</v>
      </c>
    </row>
    <row r="124" spans="1:14" s="11" customFormat="1" ht="10.5" customHeight="1" x14ac:dyDescent="0.25">
      <c r="A124" s="26"/>
      <c r="B124" s="13"/>
      <c r="C124" s="14"/>
      <c r="D124" s="14"/>
      <c r="E124" s="15"/>
      <c r="F124" s="15"/>
      <c r="G124" s="14"/>
      <c r="H124" s="14"/>
      <c r="I124" s="14"/>
      <c r="J124" s="14"/>
      <c r="K124" s="14"/>
      <c r="L124" s="16"/>
      <c r="M124" s="16"/>
      <c r="N124" s="16"/>
    </row>
    <row r="125" spans="1:14" s="11" customFormat="1" ht="17.25" customHeight="1" x14ac:dyDescent="0.25">
      <c r="A125" s="6" t="s">
        <v>101</v>
      </c>
      <c r="B125" s="7"/>
      <c r="C125" s="8"/>
      <c r="D125" s="8"/>
      <c r="E125" s="9"/>
      <c r="F125" s="9"/>
      <c r="G125" s="8"/>
      <c r="H125" s="8"/>
      <c r="I125" s="8"/>
      <c r="J125" s="8"/>
      <c r="K125" s="8"/>
      <c r="L125" s="10"/>
      <c r="M125" s="10"/>
      <c r="N125" s="10"/>
    </row>
    <row r="126" spans="1:14" s="11" customFormat="1" ht="10.5" customHeight="1" x14ac:dyDescent="0.25">
      <c r="A126" s="26" t="s">
        <v>133</v>
      </c>
      <c r="B126" s="13" t="s">
        <v>109</v>
      </c>
      <c r="C126" s="14" t="s">
        <v>17</v>
      </c>
      <c r="D126" s="14" t="s">
        <v>142</v>
      </c>
      <c r="E126" s="15">
        <f>+F126/30</f>
        <v>333.33</v>
      </c>
      <c r="F126" s="15">
        <f>VLOOKUP($A126,[1]Hoja1!$A$9:$AM$276,3,0)</f>
        <v>9999.9</v>
      </c>
      <c r="G126" s="15">
        <f>VLOOKUP($A126,[1]Hoja1!$A$9:$AM$276,10,0)</f>
        <v>0</v>
      </c>
      <c r="H126" s="15">
        <f>VLOOKUP($A126,[1]Hoja1!$A$9:$AM$276,7,0)+VLOOKUP($A126,[1]Hoja1!$A$9:$AM$276,9,0)</f>
        <v>0</v>
      </c>
      <c r="I126" s="15">
        <f>VLOOKUP($A126,[1]Hoja1!$A$9:$AM$276,4,0)+VLOOKUP($A126,[1]Hoja1!$A$9:$AM$276,8,0)</f>
        <v>0</v>
      </c>
      <c r="J126" s="15">
        <f>VLOOKUP($A126,[1]Hoja1!$A$9:$AM$276,6,0)</f>
        <v>6603.04</v>
      </c>
      <c r="K126" s="15">
        <f>VLOOKUP($A126,[1]Hoja1!$A$9:$AM$276,5,0)</f>
        <v>1000</v>
      </c>
      <c r="L126" s="16">
        <f>SUM(F126:J126)</f>
        <v>16602.939999999999</v>
      </c>
      <c r="M126" s="15">
        <f>VLOOKUP($A126,[1]Hoja1!$A$9:$AM$276,34,0)</f>
        <v>2367.1</v>
      </c>
      <c r="N126" s="16">
        <f>+L126-M126</f>
        <v>14235.839999999998</v>
      </c>
    </row>
    <row r="127" spans="1:14" s="11" customFormat="1" ht="10.5" customHeight="1" x14ac:dyDescent="0.25">
      <c r="A127" s="26"/>
      <c r="B127" s="13"/>
      <c r="C127" s="14"/>
      <c r="D127" s="14"/>
      <c r="E127" s="15"/>
      <c r="F127" s="15"/>
      <c r="G127" s="14"/>
      <c r="H127" s="14"/>
      <c r="I127" s="14"/>
      <c r="J127" s="14"/>
      <c r="K127" s="14"/>
      <c r="L127" s="16"/>
      <c r="M127" s="16"/>
      <c r="N127" s="16"/>
    </row>
    <row r="128" spans="1:14" s="11" customFormat="1" ht="17.25" customHeight="1" x14ac:dyDescent="0.25">
      <c r="A128" s="6" t="s">
        <v>120</v>
      </c>
      <c r="B128" s="7"/>
      <c r="C128" s="8"/>
      <c r="D128" s="8"/>
      <c r="E128" s="9"/>
      <c r="F128" s="9"/>
      <c r="G128" s="8"/>
      <c r="H128" s="8"/>
      <c r="I128" s="8"/>
      <c r="J128" s="8"/>
      <c r="K128" s="8"/>
      <c r="L128" s="10"/>
      <c r="M128" s="10"/>
      <c r="N128" s="10"/>
    </row>
    <row r="129" spans="1:14" s="11" customFormat="1" ht="10.5" customHeight="1" x14ac:dyDescent="0.25">
      <c r="A129" s="26" t="s">
        <v>179</v>
      </c>
      <c r="B129" s="13" t="s">
        <v>180</v>
      </c>
      <c r="C129" s="14" t="s">
        <v>181</v>
      </c>
      <c r="D129" s="14" t="s">
        <v>18</v>
      </c>
      <c r="E129" s="15">
        <f>+F129/30</f>
        <v>400</v>
      </c>
      <c r="F129" s="15">
        <f>VLOOKUP($A129,[1]Hoja1!$A$9:$AM$276,3,0)</f>
        <v>12000</v>
      </c>
      <c r="G129" s="15">
        <f>VLOOKUP($A129,[1]Hoja1!$A$9:$AM$276,10,0)</f>
        <v>0</v>
      </c>
      <c r="H129" s="15">
        <f>VLOOKUP($A129,[1]Hoja1!$A$9:$AM$276,7,0)+VLOOKUP($A129,[1]Hoja1!$A$9:$AM$276,9,0)</f>
        <v>0</v>
      </c>
      <c r="I129" s="15">
        <f>VLOOKUP($A129,[1]Hoja1!$A$9:$AM$276,4,0)+VLOOKUP($A129,[1]Hoja1!$A$9:$AM$276,8,0)</f>
        <v>0</v>
      </c>
      <c r="J129" s="15">
        <f>VLOOKUP($A129,[1]Hoja1!$A$9:$AM$276,6,0)</f>
        <v>8000</v>
      </c>
      <c r="K129" s="15">
        <f>VLOOKUP($A129,[1]Hoja1!$A$9:$AM$276,5,0)</f>
        <v>1000</v>
      </c>
      <c r="L129" s="16">
        <f t="shared" ref="L129:L130" si="45">SUM(F129:J129)</f>
        <v>20000</v>
      </c>
      <c r="M129" s="15">
        <f>VLOOKUP($A129,[1]Hoja1!$A$9:$AM$276,34,0)</f>
        <v>3149.92</v>
      </c>
      <c r="N129" s="16">
        <f>+L129-M129</f>
        <v>16850.080000000002</v>
      </c>
    </row>
    <row r="130" spans="1:14" s="11" customFormat="1" ht="10.5" customHeight="1" x14ac:dyDescent="0.25">
      <c r="A130" s="26" t="s">
        <v>221</v>
      </c>
      <c r="B130" s="13" t="s">
        <v>222</v>
      </c>
      <c r="C130" s="14" t="s">
        <v>223</v>
      </c>
      <c r="D130" s="14" t="s">
        <v>18</v>
      </c>
      <c r="E130" s="15">
        <f>+F130/30</f>
        <v>320</v>
      </c>
      <c r="F130" s="15">
        <f>VLOOKUP($A130,[1]Hoja1!$A$9:$AM$276,3,0)</f>
        <v>9600</v>
      </c>
      <c r="G130" s="15">
        <f>VLOOKUP($A130,[1]Hoja1!$A$9:$AM$276,10,0)</f>
        <v>0</v>
      </c>
      <c r="H130" s="15">
        <f>VLOOKUP($A130,[1]Hoja1!$A$9:$AM$276,7,0)+VLOOKUP($A130,[1]Hoja1!$A$9:$AM$276,9,0)</f>
        <v>0</v>
      </c>
      <c r="I130" s="15">
        <f>VLOOKUP($A130,[1]Hoja1!$A$9:$AM$276,4,0)+VLOOKUP($A130,[1]Hoja1!$A$9:$AM$276,8,0)</f>
        <v>0</v>
      </c>
      <c r="J130" s="15">
        <f>VLOOKUP($A130,[1]Hoja1!$A$9:$AM$276,6,0)</f>
        <v>6691</v>
      </c>
      <c r="K130" s="15">
        <f>VLOOKUP($A130,[1]Hoja1!$A$9:$AM$276,5,0)</f>
        <v>1000</v>
      </c>
      <c r="L130" s="16">
        <f t="shared" si="45"/>
        <v>16291</v>
      </c>
      <c r="M130" s="15">
        <f>VLOOKUP($A130,[1]Hoja1!$A$9:$AM$276,34,0)</f>
        <v>2291</v>
      </c>
      <c r="N130" s="16">
        <f>+L130-M130</f>
        <v>14000</v>
      </c>
    </row>
    <row r="131" spans="1:14" s="11" customFormat="1" ht="10.5" customHeight="1" x14ac:dyDescent="0.25">
      <c r="A131" s="26"/>
      <c r="B131" s="13"/>
      <c r="C131" s="14"/>
      <c r="D131" s="14"/>
      <c r="E131" s="15"/>
      <c r="F131" s="15"/>
      <c r="G131" s="14"/>
      <c r="H131" s="14"/>
      <c r="I131" s="14"/>
      <c r="J131" s="14"/>
      <c r="K131" s="14"/>
      <c r="L131" s="16"/>
      <c r="M131" s="16"/>
      <c r="N131" s="16"/>
    </row>
    <row r="132" spans="1:14" s="11" customFormat="1" ht="17.25" customHeight="1" x14ac:dyDescent="0.25">
      <c r="A132" s="6" t="s">
        <v>148</v>
      </c>
      <c r="B132" s="7"/>
      <c r="C132" s="8"/>
      <c r="D132" s="8"/>
      <c r="E132" s="9"/>
      <c r="F132" s="9"/>
      <c r="G132" s="8"/>
      <c r="H132" s="8"/>
      <c r="I132" s="8"/>
      <c r="J132" s="8"/>
      <c r="K132" s="8"/>
      <c r="L132" s="10"/>
      <c r="M132" s="10"/>
      <c r="N132" s="10"/>
    </row>
    <row r="133" spans="1:14" s="11" customFormat="1" ht="10.5" customHeight="1" x14ac:dyDescent="0.25">
      <c r="A133" s="26" t="s">
        <v>143</v>
      </c>
      <c r="B133" s="13" t="s">
        <v>144</v>
      </c>
      <c r="C133" s="14" t="s">
        <v>145</v>
      </c>
      <c r="D133" s="14" t="s">
        <v>142</v>
      </c>
      <c r="E133" s="15">
        <f>+F133/30</f>
        <v>580.98</v>
      </c>
      <c r="F133" s="15">
        <f>VLOOKUP($A133,[1]Hoja1!$A$9:$AM$276,3,0)</f>
        <v>17429.400000000001</v>
      </c>
      <c r="G133" s="15">
        <f>VLOOKUP($A133,[1]Hoja1!$A$9:$AM$276,10,0)</f>
        <v>0</v>
      </c>
      <c r="H133" s="15">
        <f>VLOOKUP($A133,[1]Hoja1!$A$9:$AM$276,7,0)+VLOOKUP($A133,[1]Hoja1!$A$9:$AM$276,9,0)</f>
        <v>0</v>
      </c>
      <c r="I133" s="15">
        <f>VLOOKUP($A133,[1]Hoja1!$A$9:$AM$276,4,0)+VLOOKUP($A133,[1]Hoja1!$A$9:$AM$276,8,0)</f>
        <v>0</v>
      </c>
      <c r="J133" s="15">
        <f>VLOOKUP($A133,[1]Hoja1!$A$9:$AM$276,6,0)</f>
        <v>1570.6</v>
      </c>
      <c r="K133" s="15">
        <f>VLOOKUP($A133,[1]Hoja1!$A$9:$AM$276,5,0)</f>
        <v>1000</v>
      </c>
      <c r="L133" s="16">
        <f>SUM(F133:J133)</f>
        <v>19000</v>
      </c>
      <c r="M133" s="15">
        <f>VLOOKUP($A133,[1]Hoja1!$A$9:$AM$276,34,0)</f>
        <v>2977.8</v>
      </c>
      <c r="N133" s="16">
        <f>+L133-M133</f>
        <v>16022.2</v>
      </c>
    </row>
    <row r="134" spans="1:14" s="11" customFormat="1" ht="10.5" customHeight="1" x14ac:dyDescent="0.25">
      <c r="A134" s="26"/>
      <c r="B134" s="13"/>
      <c r="C134" s="14"/>
      <c r="D134" s="14"/>
      <c r="E134" s="15"/>
      <c r="F134" s="15"/>
      <c r="G134" s="14"/>
      <c r="H134" s="14"/>
      <c r="I134" s="14"/>
      <c r="J134" s="14"/>
      <c r="K134" s="14"/>
      <c r="L134" s="16"/>
      <c r="M134" s="16"/>
      <c r="N134" s="16"/>
    </row>
    <row r="135" spans="1:14" s="11" customFormat="1" ht="17.25" customHeight="1" x14ac:dyDescent="0.25">
      <c r="A135" s="6" t="s">
        <v>102</v>
      </c>
      <c r="B135" s="7"/>
      <c r="C135" s="8"/>
      <c r="D135" s="8"/>
      <c r="E135" s="9"/>
      <c r="F135" s="9"/>
      <c r="G135" s="8"/>
      <c r="H135" s="8"/>
      <c r="I135" s="8"/>
      <c r="J135" s="8"/>
      <c r="K135" s="8"/>
      <c r="L135" s="10"/>
      <c r="M135" s="10"/>
      <c r="N135" s="10"/>
    </row>
    <row r="136" spans="1:14" s="11" customFormat="1" ht="10.5" customHeight="1" x14ac:dyDescent="0.25">
      <c r="A136" s="26" t="s">
        <v>103</v>
      </c>
      <c r="B136" s="13" t="s">
        <v>104</v>
      </c>
      <c r="C136" s="14" t="s">
        <v>17</v>
      </c>
      <c r="D136" s="14" t="s">
        <v>18</v>
      </c>
      <c r="E136" s="15">
        <f>+F136/30</f>
        <v>207.44</v>
      </c>
      <c r="F136" s="15">
        <f>VLOOKUP($A136,[1]Hoja1!$A$9:$AM$276,3,0)</f>
        <v>6223.2</v>
      </c>
      <c r="G136" s="15">
        <f>VLOOKUP($A136,[1]Hoja1!$A$9:$AM$276,10,0)</f>
        <v>0</v>
      </c>
      <c r="H136" s="15">
        <f>VLOOKUP($A136,[1]Hoja1!$A$9:$AM$276,7,0)+VLOOKUP($A136,[1]Hoja1!$A$9:$AM$276,9,0)</f>
        <v>0</v>
      </c>
      <c r="I136" s="15">
        <f>VLOOKUP($A136,[1]Hoja1!$A$9:$AM$276,4,0)+VLOOKUP($A136,[1]Hoja1!$A$9:$AM$276,8,0)</f>
        <v>0</v>
      </c>
      <c r="J136" s="15">
        <f>VLOOKUP($A136,[1]Hoja1!$A$9:$AM$276,6,0)</f>
        <v>1113.9000000000001</v>
      </c>
      <c r="K136" s="15">
        <f>VLOOKUP($A136,[1]Hoja1!$A$9:$AM$276,5,0)</f>
        <v>1000</v>
      </c>
      <c r="L136" s="16">
        <f>SUM(F136:J136)</f>
        <v>7337.1</v>
      </c>
      <c r="M136" s="15">
        <f>VLOOKUP($A136,[1]Hoja1!$A$9:$AM$276,34,0)</f>
        <v>485.36</v>
      </c>
      <c r="N136" s="16">
        <f>+L136-M136</f>
        <v>6851.7400000000007</v>
      </c>
    </row>
    <row r="137" spans="1:14" s="11" customFormat="1" ht="10.5" customHeight="1" x14ac:dyDescent="0.25">
      <c r="A137" s="26"/>
      <c r="B137" s="13"/>
      <c r="C137" s="14"/>
      <c r="D137" s="14"/>
      <c r="E137" s="15"/>
      <c r="F137" s="15"/>
      <c r="G137" s="14"/>
      <c r="H137" s="14"/>
      <c r="I137" s="14"/>
      <c r="J137" s="14"/>
      <c r="K137" s="14"/>
      <c r="L137" s="16"/>
      <c r="M137" s="16"/>
      <c r="N137" s="16"/>
    </row>
    <row r="138" spans="1:14" s="11" customFormat="1" ht="17.25" customHeight="1" x14ac:dyDescent="0.25">
      <c r="A138" s="6" t="s">
        <v>105</v>
      </c>
      <c r="B138" s="7"/>
      <c r="C138" s="8"/>
      <c r="D138" s="8"/>
      <c r="E138" s="9"/>
      <c r="F138" s="9"/>
      <c r="G138" s="8"/>
      <c r="H138" s="8"/>
      <c r="I138" s="8"/>
      <c r="J138" s="8"/>
      <c r="K138" s="8"/>
      <c r="L138" s="10"/>
      <c r="M138" s="10"/>
      <c r="N138" s="10"/>
    </row>
    <row r="139" spans="1:14" s="11" customFormat="1" ht="10.5" customHeight="1" x14ac:dyDescent="0.25">
      <c r="A139" s="26" t="s">
        <v>110</v>
      </c>
      <c r="B139" s="18" t="s">
        <v>106</v>
      </c>
      <c r="C139" s="14" t="s">
        <v>17</v>
      </c>
      <c r="D139" s="14" t="s">
        <v>142</v>
      </c>
      <c r="E139" s="15">
        <f>+F139/30</f>
        <v>207.44</v>
      </c>
      <c r="F139" s="15">
        <f>VLOOKUP($A139,[1]Hoja1!$A$9:$AM$276,3,0)</f>
        <v>6223.2</v>
      </c>
      <c r="G139" s="15">
        <f>VLOOKUP($A139,[1]Hoja1!$A$9:$AM$276,10,0)</f>
        <v>0</v>
      </c>
      <c r="H139" s="15">
        <f>VLOOKUP($A139,[1]Hoja1!$A$9:$AM$276,7,0)+VLOOKUP($A139,[1]Hoja1!$A$9:$AM$276,9,0)</f>
        <v>0</v>
      </c>
      <c r="I139" s="15">
        <f>VLOOKUP($A139,[1]Hoja1!$A$9:$AM$276,4,0)+VLOOKUP($A139,[1]Hoja1!$A$9:$AM$276,8,0)</f>
        <v>0</v>
      </c>
      <c r="J139" s="15">
        <f>VLOOKUP($A139,[1]Hoja1!$A$9:$AM$276,6,0)</f>
        <v>0</v>
      </c>
      <c r="K139" s="15">
        <f>VLOOKUP($A139,[1]Hoja1!$A$9:$AM$276,5,0)</f>
        <v>1000</v>
      </c>
      <c r="L139" s="16">
        <f>SUM(F139:J139)</f>
        <v>6223.2</v>
      </c>
      <c r="M139" s="15">
        <f>VLOOKUP($A139,[1]Hoja1!$A$9:$AM$276,34,0)</f>
        <v>0</v>
      </c>
      <c r="N139" s="16">
        <f>+L139-M139</f>
        <v>6223.2</v>
      </c>
    </row>
    <row r="140" spans="1:14" ht="15" customHeight="1" x14ac:dyDescent="0.25">
      <c r="L140" s="21"/>
      <c r="M140" s="21"/>
      <c r="N140" s="21"/>
    </row>
    <row r="141" spans="1:14" s="11" customFormat="1" ht="17.25" customHeight="1" x14ac:dyDescent="0.25">
      <c r="A141" s="6" t="s">
        <v>197</v>
      </c>
      <c r="B141" s="7"/>
      <c r="C141" s="8"/>
      <c r="D141" s="8"/>
      <c r="E141" s="9"/>
      <c r="F141" s="9"/>
      <c r="G141" s="8"/>
      <c r="H141" s="8"/>
      <c r="I141" s="8"/>
      <c r="J141" s="8"/>
      <c r="K141" s="8"/>
      <c r="L141" s="10"/>
      <c r="M141" s="10"/>
      <c r="N141" s="10"/>
    </row>
    <row r="142" spans="1:14" s="11" customFormat="1" ht="10.5" customHeight="1" x14ac:dyDescent="0.25">
      <c r="A142" s="26" t="s">
        <v>198</v>
      </c>
      <c r="B142" s="18" t="s">
        <v>199</v>
      </c>
      <c r="C142" s="14" t="s">
        <v>200</v>
      </c>
      <c r="D142" s="14" t="s">
        <v>142</v>
      </c>
      <c r="E142" s="15">
        <v>228</v>
      </c>
      <c r="F142" s="15">
        <f>VLOOKUP($A142,[1]Hoja1!$A$9:$AM$276,3,0)</f>
        <v>6840</v>
      </c>
      <c r="G142" s="15">
        <f>VLOOKUP($A142,[1]Hoja1!$A$9:$AM$276,10,0)</f>
        <v>0</v>
      </c>
      <c r="H142" s="15">
        <f>VLOOKUP($A142,[1]Hoja1!$A$9:$AM$276,7,0)+VLOOKUP($A142,[1]Hoja1!$A$9:$AM$276,9,0)</f>
        <v>0</v>
      </c>
      <c r="I142" s="15">
        <f>VLOOKUP($A142,[1]Hoja1!$A$9:$AM$276,4,0)+VLOOKUP($A142,[1]Hoja1!$A$9:$AM$276,8,0)</f>
        <v>0</v>
      </c>
      <c r="J142" s="15">
        <f>VLOOKUP($A142,[1]Hoja1!$A$9:$AM$276,6,0)</f>
        <v>4383.5200000000004</v>
      </c>
      <c r="K142" s="15">
        <f>VLOOKUP($A142,[1]Hoja1!$A$9:$AM$276,5,0)</f>
        <v>1000</v>
      </c>
      <c r="L142" s="16">
        <f>SUM(F142:J142)</f>
        <v>11223.52</v>
      </c>
      <c r="M142" s="15">
        <f>VLOOKUP($A142,[1]Hoja1!$A$9:$AM$276,34,0)</f>
        <v>1223.52</v>
      </c>
      <c r="N142" s="16">
        <f>+L142-M142</f>
        <v>10000</v>
      </c>
    </row>
    <row r="143" spans="1:14" ht="15" customHeight="1" x14ac:dyDescent="0.25">
      <c r="L143" s="21"/>
      <c r="M143" s="21"/>
      <c r="N143" s="21"/>
    </row>
    <row r="144" spans="1:14" s="11" customFormat="1" ht="17.25" customHeight="1" x14ac:dyDescent="0.25">
      <c r="A144" s="6" t="s">
        <v>193</v>
      </c>
      <c r="B144" s="7"/>
      <c r="C144" s="8"/>
      <c r="D144" s="8"/>
      <c r="E144" s="9"/>
      <c r="F144" s="9"/>
      <c r="G144" s="8"/>
      <c r="H144" s="8"/>
      <c r="I144" s="8"/>
      <c r="J144" s="8"/>
      <c r="K144" s="8"/>
      <c r="L144" s="10"/>
      <c r="M144" s="10"/>
      <c r="N144" s="10"/>
    </row>
    <row r="145" spans="1:14" s="11" customFormat="1" ht="10.5" customHeight="1" x14ac:dyDescent="0.25">
      <c r="A145" s="26" t="s">
        <v>194</v>
      </c>
      <c r="B145" s="18" t="s">
        <v>195</v>
      </c>
      <c r="C145" s="14" t="s">
        <v>196</v>
      </c>
      <c r="D145" s="14" t="s">
        <v>142</v>
      </c>
      <c r="E145" s="15">
        <v>208</v>
      </c>
      <c r="F145" s="15">
        <f>VLOOKUP($A145,[1]Hoja1!$A$9:$AM$276,3,0)</f>
        <v>6240</v>
      </c>
      <c r="G145" s="15">
        <f>VLOOKUP($A145,[1]Hoja1!$A$9:$AM$276,10,0)</f>
        <v>0</v>
      </c>
      <c r="H145" s="15">
        <f>VLOOKUP($A145,[1]Hoja1!$A$9:$AM$276,7,0)+VLOOKUP($A145,[1]Hoja1!$A$9:$AM$276,9,0)</f>
        <v>0</v>
      </c>
      <c r="I145" s="15">
        <f>VLOOKUP($A145,[1]Hoja1!$A$9:$AM$276,4,0)+VLOOKUP($A145,[1]Hoja1!$A$9:$AM$276,8,0)</f>
        <v>0</v>
      </c>
      <c r="J145" s="15">
        <f>VLOOKUP($A145,[1]Hoja1!$A$9:$AM$276,6,0)</f>
        <v>4978.74</v>
      </c>
      <c r="K145" s="15">
        <f>VLOOKUP($A145,[1]Hoja1!$A$9:$AM$276,5,0)</f>
        <v>1000</v>
      </c>
      <c r="L145" s="16">
        <f>SUM(F145:J145)</f>
        <v>11218.74</v>
      </c>
      <c r="M145" s="15">
        <f>VLOOKUP($A145,[1]Hoja1!$A$9:$AM$276,34,0)</f>
        <v>1218.74</v>
      </c>
      <c r="N145" s="16">
        <f>+L145-M145</f>
        <v>10000</v>
      </c>
    </row>
    <row r="146" spans="1:14" ht="15" customHeight="1" x14ac:dyDescent="0.25">
      <c r="L146" s="21"/>
      <c r="M146" s="21"/>
      <c r="N146" s="21"/>
    </row>
    <row r="147" spans="1:14" ht="15" customHeight="1" x14ac:dyDescent="0.25">
      <c r="L147" s="21"/>
      <c r="M147" s="21"/>
      <c r="N147" s="21"/>
    </row>
    <row r="149" spans="1:14" ht="17.25" customHeight="1" x14ac:dyDescent="0.25">
      <c r="L149" s="22">
        <f>SUM(L7:L146)</f>
        <v>1081232.0999999996</v>
      </c>
      <c r="M149" s="22">
        <f>SUM(M7:M146)</f>
        <v>216355.98999999993</v>
      </c>
      <c r="N149" s="22">
        <f>SUM(N7:N146)</f>
        <v>864876.10999999975</v>
      </c>
    </row>
    <row r="150" spans="1:14" ht="17.25" customHeight="1" x14ac:dyDescent="0.2">
      <c r="J150" s="20"/>
      <c r="K150" s="20"/>
      <c r="L150" s="37">
        <v>1081232.1000000001</v>
      </c>
      <c r="M150" s="38">
        <v>216355.99</v>
      </c>
      <c r="N150" s="38">
        <v>864876.11</v>
      </c>
    </row>
    <row r="151" spans="1:14" ht="17.25" customHeight="1" x14ac:dyDescent="0.2">
      <c r="L151" s="24">
        <f>+L149-L150</f>
        <v>0</v>
      </c>
      <c r="M151" s="24">
        <f t="shared" ref="M151:N151" si="46">+M149-M150</f>
        <v>0</v>
      </c>
      <c r="N151" s="24">
        <f t="shared" si="46"/>
        <v>0</v>
      </c>
    </row>
    <row r="152" spans="1:14" ht="17.25" customHeight="1" x14ac:dyDescent="0.2">
      <c r="L152" s="25"/>
      <c r="M152" s="25"/>
      <c r="N152" s="25"/>
    </row>
    <row r="153" spans="1:14" ht="17.25" customHeight="1" x14ac:dyDescent="0.2">
      <c r="L153" s="25"/>
      <c r="M153" s="25"/>
      <c r="N153" s="25"/>
    </row>
    <row r="154" spans="1:14" ht="17.25" customHeight="1" x14ac:dyDescent="0.25">
      <c r="L154" s="23"/>
      <c r="M154" s="23"/>
      <c r="N154" s="23"/>
    </row>
    <row r="155" spans="1:14" ht="17.25" customHeight="1" x14ac:dyDescent="0.25"/>
    <row r="156" spans="1:14" ht="17.25" customHeight="1" x14ac:dyDescent="0.25"/>
    <row r="157" spans="1:14" ht="17.25" customHeight="1" x14ac:dyDescent="0.25"/>
    <row r="158" spans="1:14" ht="17.25" customHeight="1" x14ac:dyDescent="0.25"/>
    <row r="159" spans="1:14" ht="17.25" customHeight="1" x14ac:dyDescent="0.25"/>
    <row r="160" spans="1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</sheetData>
  <autoFilter ref="A6:N148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2023-06-28T22:01:31Z</dcterms:modified>
</cp:coreProperties>
</file>