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C26E19BA-2667-4EC9-95EA-AA5DE8967B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externalReferences>
    <externalReference r:id="rId2"/>
    <externalReference r:id="rId3"/>
  </externalReferences>
  <definedNames>
    <definedName name="_xlnm._FilterDatabase" localSheetId="0" hidden="1">Enero!$A$6:$N$147</definedName>
    <definedName name="_xlnm.Print_Area" localSheetId="0">Enero!$A$1:$N$145</definedName>
    <definedName name="_xlnm.Print_Titles" localSheetId="0">Enero!$1:$6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3" i="1" l="1"/>
  <c r="M142" i="1"/>
  <c r="K142" i="1"/>
  <c r="J142" i="1"/>
  <c r="I142" i="1"/>
  <c r="H142" i="1"/>
  <c r="G142" i="1"/>
  <c r="F142" i="1"/>
  <c r="L142" i="1" s="1"/>
  <c r="N142" i="1" s="1"/>
  <c r="M145" i="1"/>
  <c r="M139" i="1"/>
  <c r="M133" i="1"/>
  <c r="M130" i="1"/>
  <c r="M127" i="1"/>
  <c r="M126" i="1"/>
  <c r="M123" i="1"/>
  <c r="M120" i="1"/>
  <c r="M119" i="1"/>
  <c r="M115" i="1"/>
  <c r="M114" i="1"/>
  <c r="M113" i="1"/>
  <c r="M112" i="1"/>
  <c r="M111" i="1"/>
  <c r="M110" i="1"/>
  <c r="M107" i="1"/>
  <c r="M104" i="1"/>
  <c r="M100" i="1"/>
  <c r="M99" i="1"/>
  <c r="M96" i="1"/>
  <c r="M93" i="1"/>
  <c r="M90" i="1"/>
  <c r="M89" i="1"/>
  <c r="M86" i="1"/>
  <c r="M83" i="1"/>
  <c r="M80" i="1"/>
  <c r="M79" i="1"/>
  <c r="M76" i="1"/>
  <c r="M72" i="1"/>
  <c r="M71" i="1"/>
  <c r="M70" i="1"/>
  <c r="M67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2" i="1"/>
  <c r="M41" i="1"/>
  <c r="M40" i="1"/>
  <c r="M39" i="1"/>
  <c r="M38" i="1"/>
  <c r="M35" i="1"/>
  <c r="M32" i="1"/>
  <c r="M31" i="1"/>
  <c r="M28" i="1"/>
  <c r="M27" i="1"/>
  <c r="M26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J145" i="1"/>
  <c r="I145" i="1"/>
  <c r="H145" i="1"/>
  <c r="G145" i="1"/>
  <c r="F145" i="1"/>
  <c r="J139" i="1"/>
  <c r="I139" i="1"/>
  <c r="H139" i="1"/>
  <c r="G139" i="1"/>
  <c r="F139" i="1"/>
  <c r="J136" i="1"/>
  <c r="I136" i="1"/>
  <c r="H136" i="1"/>
  <c r="G136" i="1"/>
  <c r="F136" i="1"/>
  <c r="J133" i="1"/>
  <c r="I133" i="1"/>
  <c r="H133" i="1"/>
  <c r="G133" i="1"/>
  <c r="F133" i="1"/>
  <c r="J130" i="1"/>
  <c r="I130" i="1"/>
  <c r="H130" i="1"/>
  <c r="G130" i="1"/>
  <c r="F130" i="1"/>
  <c r="J127" i="1"/>
  <c r="I127" i="1"/>
  <c r="H127" i="1"/>
  <c r="G127" i="1"/>
  <c r="F127" i="1"/>
  <c r="J126" i="1"/>
  <c r="I126" i="1"/>
  <c r="H126" i="1"/>
  <c r="G126" i="1"/>
  <c r="F126" i="1"/>
  <c r="J123" i="1"/>
  <c r="I123" i="1"/>
  <c r="H123" i="1"/>
  <c r="G123" i="1"/>
  <c r="F123" i="1"/>
  <c r="J120" i="1"/>
  <c r="I120" i="1"/>
  <c r="H120" i="1"/>
  <c r="G120" i="1"/>
  <c r="F120" i="1"/>
  <c r="J119" i="1"/>
  <c r="I119" i="1"/>
  <c r="H119" i="1"/>
  <c r="G119" i="1"/>
  <c r="F119" i="1"/>
  <c r="J118" i="1"/>
  <c r="I118" i="1"/>
  <c r="H118" i="1"/>
  <c r="G118" i="1"/>
  <c r="F118" i="1"/>
  <c r="J115" i="1"/>
  <c r="I115" i="1"/>
  <c r="H115" i="1"/>
  <c r="G115" i="1"/>
  <c r="F115" i="1"/>
  <c r="J114" i="1"/>
  <c r="I114" i="1"/>
  <c r="H114" i="1"/>
  <c r="G114" i="1"/>
  <c r="F114" i="1"/>
  <c r="J111" i="1"/>
  <c r="I111" i="1"/>
  <c r="H111" i="1"/>
  <c r="G111" i="1"/>
  <c r="F111" i="1"/>
  <c r="J110" i="1"/>
  <c r="I110" i="1"/>
  <c r="H110" i="1"/>
  <c r="G110" i="1"/>
  <c r="F110" i="1"/>
  <c r="J107" i="1"/>
  <c r="I107" i="1"/>
  <c r="H107" i="1"/>
  <c r="G107" i="1"/>
  <c r="F107" i="1"/>
  <c r="J104" i="1"/>
  <c r="I104" i="1"/>
  <c r="H104" i="1"/>
  <c r="G104" i="1"/>
  <c r="F104" i="1"/>
  <c r="J103" i="1"/>
  <c r="I103" i="1"/>
  <c r="H103" i="1"/>
  <c r="G103" i="1"/>
  <c r="F103" i="1"/>
  <c r="J100" i="1"/>
  <c r="I100" i="1"/>
  <c r="H100" i="1"/>
  <c r="G100" i="1"/>
  <c r="F100" i="1"/>
  <c r="J99" i="1"/>
  <c r="I99" i="1"/>
  <c r="H99" i="1"/>
  <c r="G99" i="1"/>
  <c r="F99" i="1"/>
  <c r="J96" i="1"/>
  <c r="I96" i="1"/>
  <c r="H96" i="1"/>
  <c r="G96" i="1"/>
  <c r="F96" i="1"/>
  <c r="J93" i="1"/>
  <c r="I93" i="1"/>
  <c r="H93" i="1"/>
  <c r="G93" i="1"/>
  <c r="F93" i="1"/>
  <c r="J90" i="1"/>
  <c r="I90" i="1"/>
  <c r="H90" i="1"/>
  <c r="G90" i="1"/>
  <c r="F90" i="1"/>
  <c r="J89" i="1"/>
  <c r="I89" i="1"/>
  <c r="H89" i="1"/>
  <c r="G89" i="1"/>
  <c r="F89" i="1"/>
  <c r="J86" i="1"/>
  <c r="I86" i="1"/>
  <c r="H86" i="1"/>
  <c r="G86" i="1"/>
  <c r="F86" i="1"/>
  <c r="J83" i="1"/>
  <c r="I83" i="1"/>
  <c r="H83" i="1"/>
  <c r="G83" i="1"/>
  <c r="F83" i="1"/>
  <c r="J80" i="1"/>
  <c r="I80" i="1"/>
  <c r="H80" i="1"/>
  <c r="G80" i="1"/>
  <c r="F80" i="1"/>
  <c r="J79" i="1"/>
  <c r="I79" i="1"/>
  <c r="H79" i="1"/>
  <c r="G79" i="1"/>
  <c r="F79" i="1"/>
  <c r="J76" i="1"/>
  <c r="I76" i="1"/>
  <c r="H76" i="1"/>
  <c r="G76" i="1"/>
  <c r="F76" i="1"/>
  <c r="J72" i="1"/>
  <c r="I72" i="1"/>
  <c r="H72" i="1"/>
  <c r="G72" i="1"/>
  <c r="F72" i="1"/>
  <c r="J71" i="1"/>
  <c r="I71" i="1"/>
  <c r="H71" i="1"/>
  <c r="G71" i="1"/>
  <c r="F71" i="1"/>
  <c r="J70" i="1"/>
  <c r="I70" i="1"/>
  <c r="H70" i="1"/>
  <c r="G70" i="1"/>
  <c r="F70" i="1"/>
  <c r="J67" i="1"/>
  <c r="I67" i="1"/>
  <c r="H67" i="1"/>
  <c r="G67" i="1"/>
  <c r="F67" i="1"/>
  <c r="J66" i="1"/>
  <c r="I66" i="1"/>
  <c r="H66" i="1"/>
  <c r="G66" i="1"/>
  <c r="F66" i="1"/>
  <c r="J65" i="1"/>
  <c r="I65" i="1"/>
  <c r="H65" i="1"/>
  <c r="G65" i="1"/>
  <c r="F65" i="1"/>
  <c r="J64" i="1"/>
  <c r="I64" i="1"/>
  <c r="H64" i="1"/>
  <c r="G64" i="1"/>
  <c r="F64" i="1"/>
  <c r="J61" i="1"/>
  <c r="I61" i="1"/>
  <c r="H61" i="1"/>
  <c r="G61" i="1"/>
  <c r="F61" i="1"/>
  <c r="J59" i="1"/>
  <c r="I59" i="1"/>
  <c r="H59" i="1"/>
  <c r="G59" i="1"/>
  <c r="F59" i="1"/>
  <c r="J58" i="1"/>
  <c r="I58" i="1"/>
  <c r="H58" i="1"/>
  <c r="G58" i="1"/>
  <c r="F58" i="1"/>
  <c r="J57" i="1"/>
  <c r="I57" i="1"/>
  <c r="H57" i="1"/>
  <c r="G57" i="1"/>
  <c r="F57" i="1"/>
  <c r="J56" i="1"/>
  <c r="I56" i="1"/>
  <c r="H56" i="1"/>
  <c r="G56" i="1"/>
  <c r="F56" i="1"/>
  <c r="J55" i="1"/>
  <c r="I55" i="1"/>
  <c r="H55" i="1"/>
  <c r="G55" i="1"/>
  <c r="F55" i="1"/>
  <c r="J54" i="1"/>
  <c r="I54" i="1"/>
  <c r="H54" i="1"/>
  <c r="G54" i="1"/>
  <c r="F54" i="1"/>
  <c r="J53" i="1"/>
  <c r="I53" i="1"/>
  <c r="H53" i="1"/>
  <c r="G53" i="1"/>
  <c r="F53" i="1"/>
  <c r="J52" i="1"/>
  <c r="I52" i="1"/>
  <c r="H52" i="1"/>
  <c r="G52" i="1"/>
  <c r="F52" i="1"/>
  <c r="J51" i="1"/>
  <c r="I51" i="1"/>
  <c r="H51" i="1"/>
  <c r="G51" i="1"/>
  <c r="F51" i="1"/>
  <c r="J50" i="1"/>
  <c r="I50" i="1"/>
  <c r="H50" i="1"/>
  <c r="G50" i="1"/>
  <c r="F50" i="1"/>
  <c r="J49" i="1"/>
  <c r="I49" i="1"/>
  <c r="H49" i="1"/>
  <c r="G49" i="1"/>
  <c r="F49" i="1"/>
  <c r="J48" i="1"/>
  <c r="I48" i="1"/>
  <c r="H48" i="1"/>
  <c r="G48" i="1"/>
  <c r="F48" i="1"/>
  <c r="J47" i="1"/>
  <c r="I47" i="1"/>
  <c r="H47" i="1"/>
  <c r="G47" i="1"/>
  <c r="F47" i="1"/>
  <c r="J46" i="1"/>
  <c r="I46" i="1"/>
  <c r="H46" i="1"/>
  <c r="G46" i="1"/>
  <c r="F46" i="1"/>
  <c r="J45" i="1"/>
  <c r="I45" i="1"/>
  <c r="H45" i="1"/>
  <c r="G45" i="1"/>
  <c r="F45" i="1"/>
  <c r="J42" i="1"/>
  <c r="I42" i="1"/>
  <c r="H42" i="1"/>
  <c r="G42" i="1"/>
  <c r="F42" i="1"/>
  <c r="J41" i="1"/>
  <c r="I41" i="1"/>
  <c r="H41" i="1"/>
  <c r="G41" i="1"/>
  <c r="F41" i="1"/>
  <c r="J40" i="1"/>
  <c r="I40" i="1"/>
  <c r="H40" i="1"/>
  <c r="G40" i="1"/>
  <c r="F40" i="1"/>
  <c r="J39" i="1"/>
  <c r="I39" i="1"/>
  <c r="H39" i="1"/>
  <c r="G39" i="1"/>
  <c r="F39" i="1"/>
  <c r="J38" i="1"/>
  <c r="I38" i="1"/>
  <c r="H38" i="1"/>
  <c r="G38" i="1"/>
  <c r="F38" i="1"/>
  <c r="J35" i="1"/>
  <c r="I35" i="1"/>
  <c r="H35" i="1"/>
  <c r="G35" i="1"/>
  <c r="F35" i="1"/>
  <c r="J32" i="1"/>
  <c r="I32" i="1"/>
  <c r="H32" i="1"/>
  <c r="G32" i="1"/>
  <c r="F32" i="1"/>
  <c r="J31" i="1"/>
  <c r="I31" i="1"/>
  <c r="H31" i="1"/>
  <c r="G31" i="1"/>
  <c r="F31" i="1"/>
  <c r="J28" i="1"/>
  <c r="I28" i="1"/>
  <c r="H28" i="1"/>
  <c r="G28" i="1"/>
  <c r="F28" i="1"/>
  <c r="J27" i="1"/>
  <c r="I27" i="1"/>
  <c r="H27" i="1"/>
  <c r="G27" i="1"/>
  <c r="F27" i="1"/>
  <c r="J26" i="1"/>
  <c r="I26" i="1"/>
  <c r="H26" i="1"/>
  <c r="G26" i="1"/>
  <c r="F26" i="1"/>
  <c r="J22" i="1"/>
  <c r="I22" i="1"/>
  <c r="H22" i="1"/>
  <c r="G22" i="1"/>
  <c r="F22" i="1"/>
  <c r="J21" i="1"/>
  <c r="I21" i="1"/>
  <c r="H21" i="1"/>
  <c r="G21" i="1"/>
  <c r="F21" i="1"/>
  <c r="J20" i="1"/>
  <c r="I20" i="1"/>
  <c r="H20" i="1"/>
  <c r="G20" i="1"/>
  <c r="F20" i="1"/>
  <c r="J19" i="1"/>
  <c r="I19" i="1"/>
  <c r="H19" i="1"/>
  <c r="G19" i="1"/>
  <c r="F19" i="1"/>
  <c r="J18" i="1"/>
  <c r="I18" i="1"/>
  <c r="H18" i="1"/>
  <c r="G18" i="1"/>
  <c r="F18" i="1"/>
  <c r="J17" i="1"/>
  <c r="I17" i="1"/>
  <c r="H17" i="1"/>
  <c r="G17" i="1"/>
  <c r="F17" i="1"/>
  <c r="J16" i="1"/>
  <c r="I16" i="1"/>
  <c r="H16" i="1"/>
  <c r="G16" i="1"/>
  <c r="F16" i="1"/>
  <c r="J15" i="1"/>
  <c r="I15" i="1"/>
  <c r="H15" i="1"/>
  <c r="G15" i="1"/>
  <c r="F15" i="1"/>
  <c r="J14" i="1"/>
  <c r="I14" i="1"/>
  <c r="H14" i="1"/>
  <c r="G14" i="1"/>
  <c r="F14" i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K60" i="1"/>
  <c r="J60" i="1"/>
  <c r="I60" i="1"/>
  <c r="H60" i="1"/>
  <c r="G60" i="1"/>
  <c r="F60" i="1"/>
  <c r="E60" i="1" s="1"/>
  <c r="K21" i="1"/>
  <c r="K127" i="1"/>
  <c r="F113" i="1"/>
  <c r="F112" i="1"/>
  <c r="K114" i="1"/>
  <c r="K115" i="1"/>
  <c r="K113" i="1"/>
  <c r="J113" i="1"/>
  <c r="I113" i="1"/>
  <c r="H113" i="1"/>
  <c r="G113" i="1"/>
  <c r="L60" i="1" l="1"/>
  <c r="L21" i="1"/>
  <c r="L127" i="1"/>
  <c r="E127" i="1"/>
  <c r="L114" i="1"/>
  <c r="L115" i="1"/>
  <c r="L113" i="1"/>
  <c r="K145" i="1"/>
  <c r="K139" i="1"/>
  <c r="K133" i="1"/>
  <c r="K130" i="1"/>
  <c r="K126" i="1"/>
  <c r="K123" i="1"/>
  <c r="K120" i="1"/>
  <c r="K119" i="1"/>
  <c r="K112" i="1"/>
  <c r="J112" i="1"/>
  <c r="I112" i="1"/>
  <c r="H112" i="1"/>
  <c r="G112" i="1"/>
  <c r="K111" i="1"/>
  <c r="K110" i="1"/>
  <c r="K107" i="1"/>
  <c r="K104" i="1"/>
  <c r="K100" i="1"/>
  <c r="K99" i="1"/>
  <c r="K96" i="1"/>
  <c r="K93" i="1"/>
  <c r="K90" i="1"/>
  <c r="K89" i="1"/>
  <c r="K86" i="1"/>
  <c r="K83" i="1"/>
  <c r="K80" i="1"/>
  <c r="K79" i="1"/>
  <c r="K76" i="1"/>
  <c r="K72" i="1"/>
  <c r="K71" i="1"/>
  <c r="K70" i="1"/>
  <c r="K67" i="1"/>
  <c r="K61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2" i="1"/>
  <c r="K41" i="1"/>
  <c r="K40" i="1"/>
  <c r="K39" i="1"/>
  <c r="K38" i="1"/>
  <c r="K35" i="1"/>
  <c r="K32" i="1"/>
  <c r="K31" i="1"/>
  <c r="K28" i="1"/>
  <c r="K27" i="1"/>
  <c r="K26" i="1"/>
  <c r="K22" i="1"/>
  <c r="K20" i="1"/>
  <c r="K19" i="1"/>
  <c r="K18" i="1"/>
  <c r="K17" i="1"/>
  <c r="K16" i="1"/>
  <c r="K15" i="1"/>
  <c r="K14" i="1"/>
  <c r="K13" i="1"/>
  <c r="K12" i="1"/>
  <c r="K11" i="1"/>
  <c r="K10" i="1"/>
  <c r="K9" i="1"/>
  <c r="M8" i="1"/>
  <c r="J8" i="1"/>
  <c r="K8" i="1"/>
  <c r="I8" i="1"/>
  <c r="H8" i="1"/>
  <c r="G8" i="1"/>
  <c r="F8" i="1"/>
  <c r="M136" i="1"/>
  <c r="K136" i="1"/>
  <c r="M118" i="1"/>
  <c r="K118" i="1"/>
  <c r="K103" i="1"/>
  <c r="M66" i="1"/>
  <c r="K66" i="1"/>
  <c r="M65" i="1"/>
  <c r="K65" i="1"/>
  <c r="M64" i="1"/>
  <c r="K64" i="1"/>
  <c r="E41" i="1"/>
  <c r="E19" i="1"/>
  <c r="E136" i="1"/>
  <c r="N113" i="1" l="1"/>
  <c r="N115" i="1"/>
  <c r="N114" i="1"/>
  <c r="N127" i="1"/>
  <c r="N21" i="1"/>
  <c r="N60" i="1"/>
  <c r="L10" i="1"/>
  <c r="L14" i="1"/>
  <c r="L18" i="1"/>
  <c r="L26" i="1"/>
  <c r="L40" i="1"/>
  <c r="L50" i="1"/>
  <c r="L58" i="1"/>
  <c r="L79" i="1"/>
  <c r="L89" i="1"/>
  <c r="L99" i="1"/>
  <c r="L110" i="1"/>
  <c r="L130" i="1"/>
  <c r="L119" i="1"/>
  <c r="L70" i="1"/>
  <c r="L9" i="1"/>
  <c r="L13" i="1"/>
  <c r="L17" i="1"/>
  <c r="L22" i="1"/>
  <c r="L31" i="1"/>
  <c r="L39" i="1"/>
  <c r="L45" i="1"/>
  <c r="L49" i="1"/>
  <c r="L53" i="1"/>
  <c r="L57" i="1"/>
  <c r="L67" i="1"/>
  <c r="L76" i="1"/>
  <c r="L86" i="1"/>
  <c r="L96" i="1"/>
  <c r="L107" i="1"/>
  <c r="L126" i="1"/>
  <c r="L145" i="1"/>
  <c r="L32" i="1"/>
  <c r="L46" i="1"/>
  <c r="L65" i="1"/>
  <c r="L12" i="1"/>
  <c r="L16" i="1"/>
  <c r="L20" i="1"/>
  <c r="L28" i="1"/>
  <c r="L38" i="1"/>
  <c r="L42" i="1"/>
  <c r="L48" i="1"/>
  <c r="L52" i="1"/>
  <c r="L56" i="1"/>
  <c r="L61" i="1"/>
  <c r="L72" i="1"/>
  <c r="L83" i="1"/>
  <c r="L93" i="1"/>
  <c r="L104" i="1"/>
  <c r="L112" i="1"/>
  <c r="L123" i="1"/>
  <c r="L139" i="1"/>
  <c r="L54" i="1"/>
  <c r="L11" i="1"/>
  <c r="L15" i="1"/>
  <c r="L19" i="1"/>
  <c r="L27" i="1"/>
  <c r="L35" i="1"/>
  <c r="L41" i="1"/>
  <c r="L47" i="1"/>
  <c r="L51" i="1"/>
  <c r="L55" i="1"/>
  <c r="L59" i="1"/>
  <c r="L71" i="1"/>
  <c r="L80" i="1"/>
  <c r="L90" i="1"/>
  <c r="L100" i="1"/>
  <c r="L111" i="1"/>
  <c r="L120" i="1"/>
  <c r="L133" i="1"/>
  <c r="E120" i="1"/>
  <c r="E119" i="1"/>
  <c r="L66" i="1"/>
  <c r="E17" i="1"/>
  <c r="L64" i="1"/>
  <c r="L136" i="1"/>
  <c r="L103" i="1"/>
  <c r="L118" i="1"/>
  <c r="E112" i="1"/>
  <c r="E16" i="1"/>
  <c r="E9" i="1"/>
  <c r="E10" i="1"/>
  <c r="E11" i="1"/>
  <c r="E12" i="1"/>
  <c r="E14" i="1"/>
  <c r="E15" i="1"/>
  <c r="E26" i="1"/>
  <c r="E27" i="1"/>
  <c r="E28" i="1"/>
  <c r="E31" i="1"/>
  <c r="E32" i="1"/>
  <c r="E35" i="1"/>
  <c r="E38" i="1"/>
  <c r="E39" i="1"/>
  <c r="E40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64" i="1"/>
  <c r="E65" i="1"/>
  <c r="E66" i="1"/>
  <c r="E67" i="1"/>
  <c r="E70" i="1"/>
  <c r="E71" i="1"/>
  <c r="E76" i="1"/>
  <c r="E79" i="1"/>
  <c r="E80" i="1"/>
  <c r="E86" i="1"/>
  <c r="E89" i="1"/>
  <c r="E90" i="1"/>
  <c r="E93" i="1"/>
  <c r="E96" i="1"/>
  <c r="E99" i="1"/>
  <c r="E103" i="1"/>
  <c r="E104" i="1"/>
  <c r="E107" i="1"/>
  <c r="E110" i="1"/>
  <c r="E111" i="1"/>
  <c r="E118" i="1"/>
  <c r="E123" i="1"/>
  <c r="E126" i="1"/>
  <c r="E130" i="1"/>
  <c r="E133" i="1"/>
  <c r="M148" i="1"/>
  <c r="M150" i="1" s="1"/>
  <c r="N66" i="1" l="1"/>
  <c r="N104" i="1"/>
  <c r="N79" i="1"/>
  <c r="N59" i="1"/>
  <c r="N28" i="1"/>
  <c r="N70" i="1"/>
  <c r="N103" i="1"/>
  <c r="N120" i="1"/>
  <c r="N51" i="1"/>
  <c r="N54" i="1"/>
  <c r="N61" i="1"/>
  <c r="N16" i="1"/>
  <c r="N96" i="1"/>
  <c r="N39" i="1"/>
  <c r="N130" i="1"/>
  <c r="N26" i="1"/>
  <c r="N136" i="1"/>
  <c r="N111" i="1"/>
  <c r="N47" i="1"/>
  <c r="N139" i="1"/>
  <c r="N56" i="1"/>
  <c r="N12" i="1"/>
  <c r="N86" i="1"/>
  <c r="N31" i="1"/>
  <c r="N110" i="1"/>
  <c r="N18" i="1"/>
  <c r="N80" i="1"/>
  <c r="N42" i="1"/>
  <c r="N13" i="1"/>
  <c r="N83" i="1"/>
  <c r="N49" i="1"/>
  <c r="N64" i="1"/>
  <c r="N100" i="1"/>
  <c r="N41" i="1"/>
  <c r="N123" i="1"/>
  <c r="N52" i="1"/>
  <c r="N65" i="1"/>
  <c r="N76" i="1"/>
  <c r="N22" i="1"/>
  <c r="N99" i="1"/>
  <c r="N14" i="1"/>
  <c r="N90" i="1"/>
  <c r="N35" i="1"/>
  <c r="N112" i="1"/>
  <c r="N48" i="1"/>
  <c r="N46" i="1"/>
  <c r="N67" i="1"/>
  <c r="N17" i="1"/>
  <c r="N89" i="1"/>
  <c r="N10" i="1"/>
  <c r="N71" i="1"/>
  <c r="N19" i="1"/>
  <c r="N93" i="1"/>
  <c r="N38" i="1"/>
  <c r="N145" i="1"/>
  <c r="N53" i="1"/>
  <c r="N9" i="1"/>
  <c r="N58" i="1"/>
  <c r="N27" i="1"/>
  <c r="N32" i="1"/>
  <c r="N57" i="1"/>
  <c r="N15" i="1"/>
  <c r="N126" i="1"/>
  <c r="N50" i="1"/>
  <c r="N118" i="1"/>
  <c r="N133" i="1"/>
  <c r="N55" i="1"/>
  <c r="N11" i="1"/>
  <c r="N72" i="1"/>
  <c r="N20" i="1"/>
  <c r="N107" i="1"/>
  <c r="N45" i="1"/>
  <c r="N119" i="1"/>
  <c r="N40" i="1"/>
  <c r="E8" i="1"/>
  <c r="L8" i="1" l="1"/>
  <c r="L148" i="1" l="1"/>
  <c r="L150" i="1" s="1"/>
  <c r="N8" i="1"/>
  <c r="N148" i="1" l="1"/>
  <c r="N150" i="1" s="1"/>
</calcChain>
</file>

<file path=xl/sharedStrings.xml><?xml version="1.0" encoding="utf-8"?>
<sst xmlns="http://schemas.openxmlformats.org/spreadsheetml/2006/main" count="373" uniqueCount="239">
  <si>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</si>
  <si>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</si>
  <si>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</si>
  <si>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</si>
  <si>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</si>
  <si>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</si>
  <si>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</si>
  <si>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</si>
  <si>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</si>
  <si>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</si>
  <si>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</si>
  <si>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</si>
  <si>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</si>
  <si>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</si>
  <si>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</si>
  <si>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</si>
  <si>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</si>
  <si>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</si>
  <si>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</si>
  <si>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</si>
  <si>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</si>
  <si>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</si>
  <si>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</si>
  <si>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</si>
  <si>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</si>
  <si>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</si>
  <si>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</si>
  <si>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</si>
  <si>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</si>
  <si>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</si>
  <si>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</si>
  <si>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</si>
  <si>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</si>
  <si>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</si>
  <si>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</si>
  <si>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</si>
  <si>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</si>
  <si>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</si>
  <si>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</si>
  <si>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</si>
  <si>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</si>
  <si>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</si>
  <si>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</si>
  <si>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</si>
  <si>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</si>
  <si>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</si>
  <si>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</si>
  <si>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</si>
  <si>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</si>
  <si>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</si>
  <si>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</si>
  <si>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</si>
  <si>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</si>
  <si>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</si>
  <si>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</si>
  <si>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</si>
  <si>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</si>
  <si>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</si>
  <si>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</si>
  <si>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</si>
  <si>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</si>
  <si>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</si>
  <si>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</si>
  <si>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</si>
  <si>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</si>
  <si>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</si>
  <si>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</si>
  <si>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</si>
  <si>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</si>
  <si>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</si>
  <si>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</si>
  <si>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Santillan Gonzalez Maria De La Paz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</si>
  <si>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</si>
  <si>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</si>
  <si>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</si>
  <si>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</si>
  <si>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</si>
  <si>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</si>
  <si>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</si>
  <si>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</si>
  <si>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</si>
  <si>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</si>
  <si>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</si>
  <si>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</si>
  <si>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</si>
  <si>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</si>
  <si>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</si>
  <si>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</si>
  <si>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</si>
  <si>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</si>
  <si>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</si>
  <si>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</si>
  <si>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</si>
  <si>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</si>
  <si>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</si>
  <si>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</si>
  <si>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</si>
  <si>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</si>
  <si>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</si>
  <si>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</si>
  <si>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</si>
  <si>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</si>
  <si>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</si>
  <si>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</si>
  <si>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</si>
  <si>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</si>
  <si>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</si>
  <si>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</si>
  <si>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</si>
  <si>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</si>
  <si>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</si>
  <si>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</si>
  <si>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</si>
  <si>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</si>
  <si>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</si>
  <si>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</si>
  <si>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</si>
  <si>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</si>
  <si>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</si>
  <si>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</si>
  <si>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</si>
  <si>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</si>
  <si>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</si>
  <si>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Camiruaga López Monica Del Carmen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</si>
  <si>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</si>
  <si>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</si>
  <si>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</si>
  <si>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</si>
  <si>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</si>
  <si>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</si>
  <si>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</si>
  <si>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</si>
  <si>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00864</t>
  </si>
  <si>
    <t>00868</t>
  </si>
  <si>
    <t>00871</t>
  </si>
  <si>
    <t>00848</t>
  </si>
  <si>
    <t>00839</t>
  </si>
  <si>
    <t>00840</t>
  </si>
  <si>
    <t>00850</t>
  </si>
  <si>
    <t>Becerra Iñiguez Julio Ricardo</t>
  </si>
  <si>
    <t>00879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</si>
  <si>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</si>
  <si>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</si>
  <si>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</si>
  <si>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</si>
  <si>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</si>
  <si>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</si>
  <si>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 xml:space="preserve">Secretario </t>
  </si>
  <si>
    <t>00936</t>
  </si>
  <si>
    <t>Hernandez Arriaga Erik Daniel</t>
  </si>
  <si>
    <t>Departamento 4122 CDE SECRETARIA DE OPERACIÓN POLITICA</t>
  </si>
  <si>
    <t>00061</t>
  </si>
  <si>
    <t>Arreola Castañeda Alberto</t>
  </si>
  <si>
    <t>Departamento 17 OMPRI</t>
  </si>
  <si>
    <t>Santana Aguilar Maria Felix</t>
  </si>
  <si>
    <t>00951</t>
  </si>
  <si>
    <t>Perez Murillo Veronica del Carmen</t>
  </si>
  <si>
    <t>00952</t>
  </si>
  <si>
    <t>Padilla Cruz Pablo Antonio</t>
  </si>
  <si>
    <t>00954</t>
  </si>
  <si>
    <t>Ortega Villela Alejandro</t>
  </si>
  <si>
    <t>Diseñador</t>
  </si>
  <si>
    <t>00955</t>
  </si>
  <si>
    <t>Hernandez Hernandez Omar</t>
  </si>
  <si>
    <t>Secretario General</t>
  </si>
  <si>
    <t>00956</t>
  </si>
  <si>
    <t>Fuentes Nuñez Eduardo</t>
  </si>
  <si>
    <t>00959</t>
  </si>
  <si>
    <t>Cervantes Ramirez Marco Antonio</t>
  </si>
  <si>
    <t>00961</t>
  </si>
  <si>
    <t>Velazquez Monroy Arlene</t>
  </si>
  <si>
    <t>00957</t>
  </si>
  <si>
    <t>Campos Encarnacion Salvador Alejando</t>
  </si>
  <si>
    <t>Secretario Adjunto</t>
  </si>
  <si>
    <t>00958</t>
  </si>
  <si>
    <t>García García Ivan Tonathiu</t>
  </si>
  <si>
    <t>Coordinador y Redes</t>
  </si>
  <si>
    <t>00960</t>
  </si>
  <si>
    <t>Torres De la Rosa Maria Guadalupe</t>
  </si>
  <si>
    <t>00962</t>
  </si>
  <si>
    <t>Lopez Puente Jorge Luis</t>
  </si>
  <si>
    <t>Secretaria</t>
  </si>
  <si>
    <t>Vales de Despensa</t>
  </si>
  <si>
    <t>00963</t>
  </si>
  <si>
    <t>MARTINEZ GONZALEZ REGINA</t>
  </si>
  <si>
    <t>Presidente</t>
  </si>
  <si>
    <t>00964</t>
  </si>
  <si>
    <t>LOZANO  VALENCIA ITZI YUNUE</t>
  </si>
  <si>
    <t>00968</t>
  </si>
  <si>
    <t>CACHO SILVA ISRAEL</t>
  </si>
  <si>
    <t>00970</t>
  </si>
  <si>
    <t>SAMAUE JIMENEZ JORGE SEBASTIAN</t>
  </si>
  <si>
    <t>00973</t>
  </si>
  <si>
    <t>MARTINEZ SANCHEZ JOSUE</t>
  </si>
  <si>
    <t>09671</t>
  </si>
  <si>
    <t>DELGADO RAZO RAFAEL ALEJANDRO</t>
  </si>
  <si>
    <t>Logistica</t>
  </si>
  <si>
    <t>00965</t>
  </si>
  <si>
    <t>ESPARZA RAMIREZ NORMA MALENI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</si>
  <si>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</si>
  <si>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</si>
  <si>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</si>
  <si>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</si>
  <si>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</si>
  <si>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</si>
  <si>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</si>
  <si>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Responsable</t>
  </si>
  <si>
    <t>Departamento 4114 CDE SECRETARIA DE VINCULACION CON LA SO</t>
  </si>
  <si>
    <t>00972</t>
  </si>
  <si>
    <t>CARDENAS TORRES SAMUEL IVAN</t>
  </si>
  <si>
    <t>00967</t>
  </si>
  <si>
    <t>DIAZ DIAZ ANGELICA NAYELI</t>
  </si>
  <si>
    <t>00872</t>
  </si>
  <si>
    <t>LADRON DE GUEVARA GONZALEZ MIRIAM JANETH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</si>
  <si>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</si>
  <si>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</si>
  <si>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</si>
  <si>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</si>
  <si>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</si>
  <si>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</si>
  <si>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</si>
  <si>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</si>
  <si>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</si>
  <si>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ABRIL DE 2023</t>
  </si>
  <si>
    <t>00980</t>
  </si>
  <si>
    <t>TORRES CAMPOS MARTHA YOLANDA</t>
  </si>
  <si>
    <t>00981</t>
  </si>
  <si>
    <t>GONZALEZ GONZALEZ NOE</t>
  </si>
  <si>
    <t>00979</t>
  </si>
  <si>
    <t>SANCHEZ MARTINEZ YAMILET</t>
  </si>
  <si>
    <t>Auxiliar</t>
  </si>
  <si>
    <t>00978</t>
  </si>
  <si>
    <t>CARRILLO BORRAYO LESLEE DAYHANA</t>
  </si>
  <si>
    <t>00870</t>
  </si>
  <si>
    <t>GIL MEDINA MIRIAM ELYADA</t>
  </si>
  <si>
    <t>Departamento 9 CDE COORD DE ORG Y CONSERVACION DE ARCHI</t>
  </si>
  <si>
    <t>Encargada de Archivo</t>
  </si>
  <si>
    <t>00216</t>
  </si>
  <si>
    <t>DECENA HERNANDEZ LIZETTE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</si>
</sst>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9" fontId="22" fillId="0" borderId="0" xfId="0" applyNumberFormat="1" applyFont="1"/>
    <xf numFmtId="165" fontId="22" fillId="0" borderId="0" xfId="0" applyNumberFormat="1" applyFont="1"/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4%20ABRIL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3%20MARZ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00001</v>
          </cell>
          <cell r="B9" t="str">
            <v>ANDRADE PADILLA DANIEL</v>
          </cell>
          <cell r="C9">
            <v>11767.5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1000</v>
          </cell>
          <cell r="L9">
            <v>0</v>
          </cell>
          <cell r="M9">
            <v>0</v>
          </cell>
          <cell r="N9">
            <v>0</v>
          </cell>
          <cell r="O9">
            <v>11767.5</v>
          </cell>
          <cell r="P9">
            <v>0</v>
          </cell>
          <cell r="Q9">
            <v>2160.7199999999998</v>
          </cell>
          <cell r="R9">
            <v>0</v>
          </cell>
          <cell r="S9">
            <v>0</v>
          </cell>
          <cell r="T9">
            <v>0</v>
          </cell>
          <cell r="U9">
            <v>1007.62</v>
          </cell>
          <cell r="V9">
            <v>0</v>
          </cell>
          <cell r="W9">
            <v>1007.62</v>
          </cell>
          <cell r="X9">
            <v>0</v>
          </cell>
          <cell r="Y9">
            <v>357.9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140</v>
          </cell>
          <cell r="AJ9">
            <v>0</v>
          </cell>
          <cell r="AK9">
            <v>3666.24</v>
          </cell>
          <cell r="AL9">
            <v>8101.26</v>
          </cell>
          <cell r="AM9">
            <v>249.26</v>
          </cell>
        </row>
        <row r="10">
          <cell r="A10" t="str">
            <v>00005</v>
          </cell>
          <cell r="B10" t="str">
            <v>CONTRERAS GARCIA LUCILA</v>
          </cell>
          <cell r="C10">
            <v>14409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1000</v>
          </cell>
          <cell r="L10">
            <v>0</v>
          </cell>
          <cell r="M10">
            <v>0</v>
          </cell>
          <cell r="N10">
            <v>0</v>
          </cell>
          <cell r="O10">
            <v>14409</v>
          </cell>
          <cell r="P10">
            <v>0</v>
          </cell>
          <cell r="Q10">
            <v>0</v>
          </cell>
          <cell r="R10">
            <v>5895.9</v>
          </cell>
          <cell r="S10">
            <v>0</v>
          </cell>
          <cell r="T10">
            <v>0</v>
          </cell>
          <cell r="U10">
            <v>1461.8</v>
          </cell>
          <cell r="V10">
            <v>0</v>
          </cell>
          <cell r="W10">
            <v>1461.8</v>
          </cell>
          <cell r="X10">
            <v>0</v>
          </cell>
          <cell r="Y10">
            <v>424.96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7782.66</v>
          </cell>
          <cell r="AL10">
            <v>6626.34</v>
          </cell>
          <cell r="AM10">
            <v>291.54000000000002</v>
          </cell>
        </row>
        <row r="11">
          <cell r="A11" t="str">
            <v>00007</v>
          </cell>
          <cell r="B11" t="str">
            <v>DE LEON CORONA JANE VANESSA</v>
          </cell>
          <cell r="C11">
            <v>11767.5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1000</v>
          </cell>
          <cell r="L11">
            <v>3232.5</v>
          </cell>
          <cell r="M11">
            <v>0</v>
          </cell>
          <cell r="N11">
            <v>0</v>
          </cell>
          <cell r="O11">
            <v>15000</v>
          </cell>
          <cell r="P11">
            <v>0</v>
          </cell>
          <cell r="Q11">
            <v>0</v>
          </cell>
          <cell r="R11">
            <v>3368.14</v>
          </cell>
          <cell r="S11">
            <v>0</v>
          </cell>
          <cell r="T11">
            <v>0</v>
          </cell>
          <cell r="U11">
            <v>1567.72</v>
          </cell>
          <cell r="V11">
            <v>0</v>
          </cell>
          <cell r="W11">
            <v>1567.72</v>
          </cell>
          <cell r="X11">
            <v>0</v>
          </cell>
          <cell r="Y11">
            <v>362.64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347.24</v>
          </cell>
          <cell r="AJ11">
            <v>0</v>
          </cell>
          <cell r="AK11">
            <v>5645.74</v>
          </cell>
          <cell r="AL11">
            <v>9354.26</v>
          </cell>
          <cell r="AM11">
            <v>252.24</v>
          </cell>
        </row>
        <row r="12">
          <cell r="A12" t="str">
            <v>00015</v>
          </cell>
          <cell r="B12" t="str">
            <v>LOPEZ HUESO TAYDE LUCINA</v>
          </cell>
          <cell r="C12">
            <v>14409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1000</v>
          </cell>
          <cell r="L12">
            <v>0</v>
          </cell>
          <cell r="M12">
            <v>0</v>
          </cell>
          <cell r="N12">
            <v>0</v>
          </cell>
          <cell r="O12">
            <v>14409</v>
          </cell>
          <cell r="P12">
            <v>0</v>
          </cell>
          <cell r="Q12">
            <v>0</v>
          </cell>
          <cell r="R12">
            <v>4850.92</v>
          </cell>
          <cell r="S12">
            <v>0</v>
          </cell>
          <cell r="T12">
            <v>0</v>
          </cell>
          <cell r="U12">
            <v>1461.8</v>
          </cell>
          <cell r="V12">
            <v>0</v>
          </cell>
          <cell r="W12">
            <v>1461.8</v>
          </cell>
          <cell r="X12">
            <v>0</v>
          </cell>
          <cell r="Y12">
            <v>424.96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200</v>
          </cell>
          <cell r="AJ12">
            <v>0</v>
          </cell>
          <cell r="AK12">
            <v>6937.68</v>
          </cell>
          <cell r="AL12">
            <v>7471.32</v>
          </cell>
          <cell r="AM12">
            <v>291.54000000000002</v>
          </cell>
        </row>
        <row r="13">
          <cell r="A13" t="str">
            <v>00021</v>
          </cell>
          <cell r="B13" t="str">
            <v>ROJAS LOPEZ MIGUEL ANGEL</v>
          </cell>
          <cell r="C13">
            <v>7918.2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1000</v>
          </cell>
          <cell r="L13">
            <v>0</v>
          </cell>
          <cell r="M13">
            <v>0</v>
          </cell>
          <cell r="N13">
            <v>0</v>
          </cell>
          <cell r="O13">
            <v>7918.2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548.58000000000004</v>
          </cell>
          <cell r="V13">
            <v>0</v>
          </cell>
          <cell r="W13">
            <v>548.58000000000004</v>
          </cell>
          <cell r="X13">
            <v>0</v>
          </cell>
          <cell r="Y13">
            <v>242.34</v>
          </cell>
          <cell r="Z13">
            <v>2200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2990.92</v>
          </cell>
          <cell r="AL13">
            <v>4927.28</v>
          </cell>
          <cell r="AM13">
            <v>176.38</v>
          </cell>
        </row>
        <row r="14">
          <cell r="A14" t="str">
            <v>00042</v>
          </cell>
          <cell r="B14" t="str">
            <v>MUCIÑO VELAZQUEZ ERIKA VIVIANA</v>
          </cell>
          <cell r="C14">
            <v>9800.7000000000007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1000</v>
          </cell>
          <cell r="L14">
            <v>0</v>
          </cell>
          <cell r="M14">
            <v>0</v>
          </cell>
          <cell r="N14">
            <v>0</v>
          </cell>
          <cell r="O14">
            <v>9800.7000000000007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753.4</v>
          </cell>
          <cell r="V14">
            <v>0</v>
          </cell>
          <cell r="W14">
            <v>753.4</v>
          </cell>
          <cell r="X14">
            <v>0</v>
          </cell>
          <cell r="Y14">
            <v>277.10000000000002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1030.5</v>
          </cell>
          <cell r="AL14">
            <v>8770.2000000000007</v>
          </cell>
          <cell r="AM14">
            <v>198.3</v>
          </cell>
        </row>
        <row r="15">
          <cell r="A15" t="str">
            <v>00061</v>
          </cell>
          <cell r="B15" t="str">
            <v>ARREOLA CASTAÑEDA ALBERTO</v>
          </cell>
          <cell r="C15">
            <v>9999.9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1000</v>
          </cell>
          <cell r="L15">
            <v>9000.1</v>
          </cell>
          <cell r="M15">
            <v>0</v>
          </cell>
          <cell r="N15">
            <v>0</v>
          </cell>
          <cell r="O15">
            <v>19000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2412.36</v>
          </cell>
          <cell r="V15">
            <v>0</v>
          </cell>
          <cell r="W15">
            <v>2412.36</v>
          </cell>
          <cell r="X15">
            <v>0</v>
          </cell>
          <cell r="Y15">
            <v>383.82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2796.18</v>
          </cell>
          <cell r="AL15">
            <v>16203.82</v>
          </cell>
          <cell r="AM15">
            <v>265.60000000000002</v>
          </cell>
        </row>
        <row r="16">
          <cell r="A16" t="str">
            <v>00067</v>
          </cell>
          <cell r="B16" t="str">
            <v>FLORES DIAZ MARIA DE LA LUZ</v>
          </cell>
          <cell r="C16">
            <v>6223.2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1000</v>
          </cell>
          <cell r="L16">
            <v>0</v>
          </cell>
          <cell r="M16">
            <v>0</v>
          </cell>
          <cell r="N16">
            <v>0</v>
          </cell>
          <cell r="O16">
            <v>6223.2</v>
          </cell>
          <cell r="P16">
            <v>0</v>
          </cell>
          <cell r="Q16">
            <v>0</v>
          </cell>
          <cell r="R16">
            <v>0</v>
          </cell>
          <cell r="S16">
            <v>-250.2</v>
          </cell>
          <cell r="T16">
            <v>0</v>
          </cell>
          <cell r="U16">
            <v>365.3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6223.2</v>
          </cell>
          <cell r="AM16">
            <v>170.88</v>
          </cell>
        </row>
        <row r="17">
          <cell r="A17" t="str">
            <v>00071</v>
          </cell>
          <cell r="B17" t="str">
            <v>HUERTA GOMEZ ELIZABETH</v>
          </cell>
          <cell r="C17">
            <v>13087.5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1000</v>
          </cell>
          <cell r="L17">
            <v>0</v>
          </cell>
          <cell r="M17">
            <v>0</v>
          </cell>
          <cell r="N17">
            <v>0</v>
          </cell>
          <cell r="O17">
            <v>13087.5</v>
          </cell>
          <cell r="P17">
            <v>0</v>
          </cell>
          <cell r="Q17">
            <v>0</v>
          </cell>
          <cell r="R17">
            <v>3638.66</v>
          </cell>
          <cell r="S17">
            <v>0</v>
          </cell>
          <cell r="T17">
            <v>0</v>
          </cell>
          <cell r="U17">
            <v>1225</v>
          </cell>
          <cell r="V17">
            <v>0</v>
          </cell>
          <cell r="W17">
            <v>1225</v>
          </cell>
          <cell r="X17">
            <v>0</v>
          </cell>
          <cell r="Y17">
            <v>382.56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5246.22</v>
          </cell>
          <cell r="AL17">
            <v>7841.28</v>
          </cell>
          <cell r="AM17">
            <v>264.8</v>
          </cell>
        </row>
        <row r="18">
          <cell r="A18" t="str">
            <v>00080</v>
          </cell>
          <cell r="B18" t="str">
            <v>ROMERO ROMERO INGRID</v>
          </cell>
          <cell r="C18">
            <v>15504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1000</v>
          </cell>
          <cell r="L18">
            <v>0</v>
          </cell>
          <cell r="M18">
            <v>0</v>
          </cell>
          <cell r="N18">
            <v>0</v>
          </cell>
          <cell r="O18">
            <v>15504</v>
          </cell>
          <cell r="P18">
            <v>0</v>
          </cell>
          <cell r="Q18">
            <v>0</v>
          </cell>
          <cell r="R18">
            <v>4326.42</v>
          </cell>
          <cell r="S18">
            <v>0</v>
          </cell>
          <cell r="T18">
            <v>0</v>
          </cell>
          <cell r="U18">
            <v>1665.6</v>
          </cell>
          <cell r="V18">
            <v>0</v>
          </cell>
          <cell r="W18">
            <v>1665.6</v>
          </cell>
          <cell r="X18">
            <v>0</v>
          </cell>
          <cell r="Y18">
            <v>460.1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200</v>
          </cell>
          <cell r="AJ18">
            <v>0</v>
          </cell>
          <cell r="AK18">
            <v>6652.12</v>
          </cell>
          <cell r="AL18">
            <v>8851.8799999999992</v>
          </cell>
          <cell r="AM18">
            <v>313.7</v>
          </cell>
        </row>
        <row r="19">
          <cell r="A19" t="str">
            <v>00093</v>
          </cell>
          <cell r="B19" t="str">
            <v>HERNANDEZ VIRGEN VERONICA</v>
          </cell>
          <cell r="C19">
            <v>9168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1000</v>
          </cell>
          <cell r="L19">
            <v>0</v>
          </cell>
          <cell r="M19">
            <v>0</v>
          </cell>
          <cell r="N19">
            <v>0</v>
          </cell>
          <cell r="O19">
            <v>9168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684.56</v>
          </cell>
          <cell r="V19">
            <v>0</v>
          </cell>
          <cell r="W19">
            <v>684.56</v>
          </cell>
          <cell r="X19">
            <v>0</v>
          </cell>
          <cell r="Y19">
            <v>256.77999999999997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941.34</v>
          </cell>
          <cell r="AL19">
            <v>8226.66</v>
          </cell>
          <cell r="AM19">
            <v>185.5</v>
          </cell>
        </row>
        <row r="20">
          <cell r="A20" t="str">
            <v>00096</v>
          </cell>
          <cell r="B20" t="str">
            <v>SANCHEZ SANCHEZ MICAELA</v>
          </cell>
          <cell r="C20">
            <v>6223.2</v>
          </cell>
          <cell r="D20">
            <v>0</v>
          </cell>
          <cell r="E20">
            <v>0</v>
          </cell>
          <cell r="F20">
            <v>4148.8</v>
          </cell>
          <cell r="G20">
            <v>207.44</v>
          </cell>
          <cell r="H20">
            <v>3409.97</v>
          </cell>
          <cell r="I20">
            <v>18669.599999999999</v>
          </cell>
          <cell r="J20">
            <v>32360.639999999999</v>
          </cell>
          <cell r="K20">
            <v>1000</v>
          </cell>
          <cell r="L20">
            <v>0</v>
          </cell>
          <cell r="M20">
            <v>0</v>
          </cell>
          <cell r="N20">
            <v>0</v>
          </cell>
          <cell r="O20">
            <v>65019.65</v>
          </cell>
          <cell r="P20">
            <v>0</v>
          </cell>
          <cell r="Q20">
            <v>0</v>
          </cell>
          <cell r="R20">
            <v>0</v>
          </cell>
          <cell r="S20">
            <v>-125.1</v>
          </cell>
          <cell r="T20">
            <v>0</v>
          </cell>
          <cell r="U20">
            <v>942.1</v>
          </cell>
          <cell r="V20">
            <v>19.059999999999999</v>
          </cell>
          <cell r="W20">
            <v>759.45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125.1</v>
          </cell>
          <cell r="AG20">
            <v>-125.1</v>
          </cell>
          <cell r="AH20">
            <v>125.1</v>
          </cell>
          <cell r="AI20">
            <v>0</v>
          </cell>
          <cell r="AJ20">
            <v>0</v>
          </cell>
          <cell r="AK20">
            <v>903.61</v>
          </cell>
          <cell r="AL20">
            <v>64116.04</v>
          </cell>
          <cell r="AM20">
            <v>170.88</v>
          </cell>
        </row>
        <row r="21">
          <cell r="A21" t="str">
            <v>00113</v>
          </cell>
          <cell r="B21" t="str">
            <v>HERNANDEZ MURILLO JOSE ADRIAN</v>
          </cell>
          <cell r="C21">
            <v>17429.400000000001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1000</v>
          </cell>
          <cell r="L21">
            <v>0</v>
          </cell>
          <cell r="M21">
            <v>0</v>
          </cell>
          <cell r="N21">
            <v>0</v>
          </cell>
          <cell r="O21">
            <v>17429.400000000001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2076.88</v>
          </cell>
          <cell r="V21">
            <v>0</v>
          </cell>
          <cell r="W21">
            <v>2076.88</v>
          </cell>
          <cell r="X21">
            <v>0</v>
          </cell>
          <cell r="Y21">
            <v>554.1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2630.98</v>
          </cell>
          <cell r="AL21">
            <v>14798.42</v>
          </cell>
          <cell r="AM21">
            <v>373</v>
          </cell>
        </row>
        <row r="22">
          <cell r="A22" t="str">
            <v>00118</v>
          </cell>
          <cell r="B22" t="str">
            <v>RAMIREZ GALLEGOS LORENA</v>
          </cell>
          <cell r="C22">
            <v>8550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1000</v>
          </cell>
          <cell r="L22">
            <v>3450</v>
          </cell>
          <cell r="M22">
            <v>0</v>
          </cell>
          <cell r="N22">
            <v>0</v>
          </cell>
          <cell r="O22">
            <v>12000</v>
          </cell>
          <cell r="P22">
            <v>0</v>
          </cell>
          <cell r="Q22">
            <v>0</v>
          </cell>
          <cell r="R22">
            <v>3027.94</v>
          </cell>
          <cell r="S22">
            <v>0</v>
          </cell>
          <cell r="T22">
            <v>0</v>
          </cell>
          <cell r="U22">
            <v>1044.82</v>
          </cell>
          <cell r="V22">
            <v>0</v>
          </cell>
          <cell r="W22">
            <v>1044.82</v>
          </cell>
          <cell r="X22">
            <v>0</v>
          </cell>
          <cell r="Y22">
            <v>292.5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4365.26</v>
          </cell>
          <cell r="AL22">
            <v>7634.74</v>
          </cell>
          <cell r="AM22">
            <v>208</v>
          </cell>
        </row>
        <row r="23">
          <cell r="A23" t="str">
            <v>00156</v>
          </cell>
          <cell r="B23" t="str">
            <v>CARRILLO CARRILLO SANDRA LUZ</v>
          </cell>
          <cell r="C23">
            <v>7918.2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1000</v>
          </cell>
          <cell r="L23">
            <v>0</v>
          </cell>
          <cell r="M23">
            <v>0</v>
          </cell>
          <cell r="N23">
            <v>0</v>
          </cell>
          <cell r="O23">
            <v>7918.2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548.58000000000004</v>
          </cell>
          <cell r="V23">
            <v>0</v>
          </cell>
          <cell r="W23">
            <v>548.58000000000004</v>
          </cell>
          <cell r="X23">
            <v>0</v>
          </cell>
          <cell r="Y23">
            <v>217.44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766.02</v>
          </cell>
          <cell r="AL23">
            <v>7152.18</v>
          </cell>
          <cell r="AM23">
            <v>160.22</v>
          </cell>
        </row>
        <row r="24">
          <cell r="A24" t="str">
            <v>00165</v>
          </cell>
          <cell r="B24" t="str">
            <v>GOMEZ DUEÑAS ROSELIA</v>
          </cell>
          <cell r="C24">
            <v>6660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1000</v>
          </cell>
          <cell r="L24">
            <v>0</v>
          </cell>
          <cell r="M24">
            <v>0</v>
          </cell>
          <cell r="N24">
            <v>0</v>
          </cell>
          <cell r="O24">
            <v>6660</v>
          </cell>
          <cell r="P24">
            <v>0</v>
          </cell>
          <cell r="Q24">
            <v>0</v>
          </cell>
          <cell r="R24">
            <v>2213.14</v>
          </cell>
          <cell r="S24">
            <v>-250.2</v>
          </cell>
          <cell r="T24">
            <v>0</v>
          </cell>
          <cell r="U24">
            <v>411.68</v>
          </cell>
          <cell r="V24">
            <v>0</v>
          </cell>
          <cell r="W24">
            <v>161.47999999999999</v>
          </cell>
          <cell r="X24">
            <v>0</v>
          </cell>
          <cell r="Y24">
            <v>184.84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2559.46</v>
          </cell>
          <cell r="AL24">
            <v>4100.54</v>
          </cell>
          <cell r="AM24">
            <v>136.22</v>
          </cell>
        </row>
        <row r="25">
          <cell r="A25" t="str">
            <v>00169</v>
          </cell>
          <cell r="B25" t="str">
            <v>TOVAR LOPEZ ROGELIO</v>
          </cell>
          <cell r="C25">
            <v>15750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1000</v>
          </cell>
          <cell r="L25">
            <v>1850.8</v>
          </cell>
          <cell r="M25">
            <v>0</v>
          </cell>
          <cell r="N25">
            <v>0</v>
          </cell>
          <cell r="O25">
            <v>17600.8</v>
          </cell>
          <cell r="P25">
            <v>0</v>
          </cell>
          <cell r="Q25">
            <v>1981.98</v>
          </cell>
          <cell r="R25">
            <v>0</v>
          </cell>
          <cell r="S25">
            <v>0</v>
          </cell>
          <cell r="T25">
            <v>0</v>
          </cell>
          <cell r="U25">
            <v>2113.48</v>
          </cell>
          <cell r="V25">
            <v>0</v>
          </cell>
          <cell r="W25">
            <v>2113.48</v>
          </cell>
          <cell r="X25">
            <v>0</v>
          </cell>
          <cell r="Y25">
            <v>467.98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146.51</v>
          </cell>
          <cell r="AJ25">
            <v>0</v>
          </cell>
          <cell r="AK25">
            <v>4709.95</v>
          </cell>
          <cell r="AL25">
            <v>12890.85</v>
          </cell>
          <cell r="AM25">
            <v>318.68</v>
          </cell>
        </row>
        <row r="26">
          <cell r="A26" t="str">
            <v>00187</v>
          </cell>
          <cell r="B26" t="str">
            <v>GALLEGOS NEGRETE ROSA ELENA</v>
          </cell>
          <cell r="C26">
            <v>6660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1000</v>
          </cell>
          <cell r="L26">
            <v>0</v>
          </cell>
          <cell r="M26">
            <v>0</v>
          </cell>
          <cell r="N26">
            <v>0</v>
          </cell>
          <cell r="O26">
            <v>6660</v>
          </cell>
          <cell r="P26">
            <v>0</v>
          </cell>
          <cell r="Q26">
            <v>0</v>
          </cell>
          <cell r="R26">
            <v>2399.08</v>
          </cell>
          <cell r="S26">
            <v>-250.2</v>
          </cell>
          <cell r="T26">
            <v>0</v>
          </cell>
          <cell r="U26">
            <v>411.68</v>
          </cell>
          <cell r="V26">
            <v>0</v>
          </cell>
          <cell r="W26">
            <v>161.47999999999999</v>
          </cell>
          <cell r="X26">
            <v>0</v>
          </cell>
          <cell r="Y26">
            <v>184.06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2744.62</v>
          </cell>
          <cell r="AL26">
            <v>3915.38</v>
          </cell>
          <cell r="AM26">
            <v>135.62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9918.2999999999993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1000</v>
          </cell>
          <cell r="L27">
            <v>0</v>
          </cell>
          <cell r="M27">
            <v>0</v>
          </cell>
          <cell r="N27">
            <v>0</v>
          </cell>
          <cell r="O27">
            <v>9918.2999999999993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766.18</v>
          </cell>
          <cell r="V27">
            <v>0</v>
          </cell>
          <cell r="W27">
            <v>766.18</v>
          </cell>
          <cell r="X27">
            <v>0</v>
          </cell>
          <cell r="Y27">
            <v>280.86</v>
          </cell>
          <cell r="Z27">
            <v>600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1647.04</v>
          </cell>
          <cell r="AL27">
            <v>8271.26</v>
          </cell>
          <cell r="AM27">
            <v>200.68</v>
          </cell>
        </row>
        <row r="28">
          <cell r="A28" t="str">
            <v>00199</v>
          </cell>
          <cell r="B28" t="str">
            <v>MEZA ARANA MAYRA GISELA</v>
          </cell>
          <cell r="C28">
            <v>11767.5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1000</v>
          </cell>
          <cell r="L28">
            <v>3232.5</v>
          </cell>
          <cell r="M28">
            <v>0</v>
          </cell>
          <cell r="N28">
            <v>0</v>
          </cell>
          <cell r="O28">
            <v>15000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1567.72</v>
          </cell>
          <cell r="V28">
            <v>0</v>
          </cell>
          <cell r="W28">
            <v>1567.72</v>
          </cell>
          <cell r="X28">
            <v>0</v>
          </cell>
          <cell r="Y28">
            <v>362.64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1930.36</v>
          </cell>
          <cell r="AL28">
            <v>13069.64</v>
          </cell>
          <cell r="AM28">
            <v>252.24</v>
          </cell>
        </row>
        <row r="29">
          <cell r="A29" t="str">
            <v>00202</v>
          </cell>
          <cell r="B29" t="str">
            <v>ARCINIEGA OROPEZA ALEJANDRA PAOLA</v>
          </cell>
          <cell r="C29">
            <v>9168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1000</v>
          </cell>
          <cell r="L29">
            <v>0</v>
          </cell>
          <cell r="M29">
            <v>0</v>
          </cell>
          <cell r="N29">
            <v>0</v>
          </cell>
          <cell r="O29">
            <v>9168</v>
          </cell>
          <cell r="P29">
            <v>0</v>
          </cell>
          <cell r="Q29">
            <v>0</v>
          </cell>
          <cell r="R29">
            <v>3360.82</v>
          </cell>
          <cell r="S29">
            <v>0</v>
          </cell>
          <cell r="T29">
            <v>0</v>
          </cell>
          <cell r="U29">
            <v>684.56</v>
          </cell>
          <cell r="V29">
            <v>0</v>
          </cell>
          <cell r="W29">
            <v>684.56</v>
          </cell>
          <cell r="X29">
            <v>0</v>
          </cell>
          <cell r="Y29">
            <v>265.27999999999997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100.34</v>
          </cell>
          <cell r="AJ29">
            <v>0</v>
          </cell>
          <cell r="AK29">
            <v>4411</v>
          </cell>
          <cell r="AL29">
            <v>4757</v>
          </cell>
          <cell r="AM29">
            <v>190.84</v>
          </cell>
        </row>
        <row r="30">
          <cell r="A30" t="str">
            <v>00216</v>
          </cell>
          <cell r="B30" t="str">
            <v>DECENA HERNANDEZ LIZETTE</v>
          </cell>
          <cell r="C30">
            <v>0</v>
          </cell>
          <cell r="D30">
            <v>0</v>
          </cell>
          <cell r="E30">
            <v>2437.4</v>
          </cell>
          <cell r="F30">
            <v>0</v>
          </cell>
          <cell r="G30">
            <v>0</v>
          </cell>
          <cell r="H30">
            <v>18569.509999999998</v>
          </cell>
          <cell r="I30">
            <v>118582.2</v>
          </cell>
          <cell r="J30">
            <v>45962.400000000001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185551.51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5765.4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6877.3</v>
          </cell>
          <cell r="AJ30">
            <v>0</v>
          </cell>
          <cell r="AK30">
            <v>12642.7</v>
          </cell>
          <cell r="AL30">
            <v>172908.81</v>
          </cell>
          <cell r="AM30">
            <v>0</v>
          </cell>
        </row>
        <row r="31">
          <cell r="A31" t="str">
            <v>00276</v>
          </cell>
          <cell r="B31" t="str">
            <v>MATA AVILA JESUS</v>
          </cell>
          <cell r="C31">
            <v>10275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1000</v>
          </cell>
          <cell r="L31">
            <v>1925</v>
          </cell>
          <cell r="M31">
            <v>0</v>
          </cell>
          <cell r="N31">
            <v>0</v>
          </cell>
          <cell r="O31">
            <v>12200</v>
          </cell>
          <cell r="P31">
            <v>0</v>
          </cell>
          <cell r="Q31">
            <v>1411.26</v>
          </cell>
          <cell r="R31">
            <v>0</v>
          </cell>
          <cell r="S31">
            <v>0</v>
          </cell>
          <cell r="T31">
            <v>0</v>
          </cell>
          <cell r="U31">
            <v>1076.82</v>
          </cell>
          <cell r="V31">
            <v>0</v>
          </cell>
          <cell r="W31">
            <v>1076.82</v>
          </cell>
          <cell r="X31">
            <v>0</v>
          </cell>
          <cell r="Y31">
            <v>345.74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34.479999999999997</v>
          </cell>
          <cell r="AJ31">
            <v>0</v>
          </cell>
          <cell r="AK31">
            <v>2868.3</v>
          </cell>
          <cell r="AL31">
            <v>9331.7000000000007</v>
          </cell>
          <cell r="AM31">
            <v>241.58</v>
          </cell>
        </row>
        <row r="32">
          <cell r="A32" t="str">
            <v>00279</v>
          </cell>
          <cell r="B32" t="str">
            <v>BRAVO GARCIA ANDREA NALLELY</v>
          </cell>
          <cell r="C32">
            <v>6223.2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1000</v>
          </cell>
          <cell r="L32">
            <v>1113.9000000000001</v>
          </cell>
          <cell r="M32">
            <v>0</v>
          </cell>
          <cell r="N32">
            <v>0</v>
          </cell>
          <cell r="O32">
            <v>7337.1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485.36</v>
          </cell>
          <cell r="V32">
            <v>0</v>
          </cell>
          <cell r="W32">
            <v>485.36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485.36</v>
          </cell>
          <cell r="AL32">
            <v>6851.74</v>
          </cell>
          <cell r="AM32">
            <v>170.88</v>
          </cell>
        </row>
        <row r="33">
          <cell r="A33" t="str">
            <v>00451</v>
          </cell>
          <cell r="B33" t="str">
            <v>PARTIDA CEJA FRANCISCO JAVIER</v>
          </cell>
          <cell r="C33">
            <v>9168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1000</v>
          </cell>
          <cell r="L33">
            <v>2000</v>
          </cell>
          <cell r="M33">
            <v>0</v>
          </cell>
          <cell r="N33">
            <v>0</v>
          </cell>
          <cell r="O33">
            <v>11168</v>
          </cell>
          <cell r="P33">
            <v>0</v>
          </cell>
          <cell r="Q33">
            <v>0</v>
          </cell>
          <cell r="R33">
            <v>3423.92</v>
          </cell>
          <cell r="S33">
            <v>0</v>
          </cell>
          <cell r="T33">
            <v>0</v>
          </cell>
          <cell r="U33">
            <v>911.7</v>
          </cell>
          <cell r="V33">
            <v>0</v>
          </cell>
          <cell r="W33">
            <v>911.7</v>
          </cell>
          <cell r="X33">
            <v>0</v>
          </cell>
          <cell r="Y33">
            <v>338.82</v>
          </cell>
          <cell r="Z33">
            <v>1300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5974.44</v>
          </cell>
          <cell r="AL33">
            <v>5193.5600000000004</v>
          </cell>
          <cell r="AM33">
            <v>237.22</v>
          </cell>
        </row>
        <row r="34">
          <cell r="A34" t="str">
            <v>00461</v>
          </cell>
          <cell r="B34" t="str">
            <v>BORRAYO DE LA CRUZ ERICKA GUILLERMINA</v>
          </cell>
          <cell r="C34">
            <v>6660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1000</v>
          </cell>
          <cell r="L34">
            <v>0</v>
          </cell>
          <cell r="M34">
            <v>0</v>
          </cell>
          <cell r="N34">
            <v>0</v>
          </cell>
          <cell r="O34">
            <v>6660</v>
          </cell>
          <cell r="P34">
            <v>0</v>
          </cell>
          <cell r="Q34">
            <v>0</v>
          </cell>
          <cell r="R34">
            <v>0</v>
          </cell>
          <cell r="S34">
            <v>-250.2</v>
          </cell>
          <cell r="T34">
            <v>0</v>
          </cell>
          <cell r="U34">
            <v>411.68</v>
          </cell>
          <cell r="V34">
            <v>0</v>
          </cell>
          <cell r="W34">
            <v>161.47999999999999</v>
          </cell>
          <cell r="X34">
            <v>0</v>
          </cell>
          <cell r="Y34">
            <v>182.88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344.36</v>
          </cell>
          <cell r="AL34">
            <v>6315.64</v>
          </cell>
          <cell r="AM34">
            <v>134.76</v>
          </cell>
        </row>
        <row r="35">
          <cell r="A35" t="str">
            <v>00743</v>
          </cell>
          <cell r="B35" t="str">
            <v>MARTINEZ MACIAS  NORMA IRENE</v>
          </cell>
          <cell r="C35">
            <v>11544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1000</v>
          </cell>
          <cell r="L35">
            <v>0</v>
          </cell>
          <cell r="M35">
            <v>0</v>
          </cell>
          <cell r="N35">
            <v>0</v>
          </cell>
          <cell r="O35">
            <v>11544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971.86</v>
          </cell>
          <cell r="V35">
            <v>0</v>
          </cell>
          <cell r="W35">
            <v>971.86</v>
          </cell>
          <cell r="X35">
            <v>0</v>
          </cell>
          <cell r="Y35">
            <v>333.04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1304.9000000000001</v>
          </cell>
          <cell r="AL35">
            <v>10239.1</v>
          </cell>
          <cell r="AM35">
            <v>233.58</v>
          </cell>
        </row>
        <row r="36">
          <cell r="A36" t="str">
            <v>00781</v>
          </cell>
          <cell r="B36" t="str">
            <v>HERNANDEZ DIAZ GENESIS</v>
          </cell>
          <cell r="C36">
            <v>6384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1000</v>
          </cell>
          <cell r="L36">
            <v>0</v>
          </cell>
          <cell r="M36">
            <v>0</v>
          </cell>
          <cell r="N36">
            <v>0</v>
          </cell>
          <cell r="O36">
            <v>6384</v>
          </cell>
          <cell r="P36">
            <v>0</v>
          </cell>
          <cell r="Q36">
            <v>0</v>
          </cell>
          <cell r="R36">
            <v>2762.76</v>
          </cell>
          <cell r="S36">
            <v>-250.2</v>
          </cell>
          <cell r="T36">
            <v>0</v>
          </cell>
          <cell r="U36">
            <v>381.66</v>
          </cell>
          <cell r="V36">
            <v>0</v>
          </cell>
          <cell r="W36">
            <v>131.44</v>
          </cell>
          <cell r="X36">
            <v>0</v>
          </cell>
          <cell r="Y36">
            <v>175.32</v>
          </cell>
          <cell r="Z36">
            <v>400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3469.52</v>
          </cell>
          <cell r="AL36">
            <v>2914.48</v>
          </cell>
          <cell r="AM36">
            <v>129.16</v>
          </cell>
        </row>
        <row r="37">
          <cell r="A37" t="str">
            <v>00836</v>
          </cell>
          <cell r="B37" t="str">
            <v>ARREDONDO ZUÑIGA VICTOR MANUEL</v>
          </cell>
          <cell r="C37">
            <v>6384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1000</v>
          </cell>
          <cell r="L37">
            <v>0</v>
          </cell>
          <cell r="M37">
            <v>0</v>
          </cell>
          <cell r="N37">
            <v>0</v>
          </cell>
          <cell r="O37">
            <v>6384</v>
          </cell>
          <cell r="P37">
            <v>0</v>
          </cell>
          <cell r="Q37">
            <v>0</v>
          </cell>
          <cell r="R37">
            <v>0</v>
          </cell>
          <cell r="S37">
            <v>-250.2</v>
          </cell>
          <cell r="T37">
            <v>0</v>
          </cell>
          <cell r="U37">
            <v>381.66</v>
          </cell>
          <cell r="V37">
            <v>0</v>
          </cell>
          <cell r="W37">
            <v>131.44</v>
          </cell>
          <cell r="X37">
            <v>0</v>
          </cell>
          <cell r="Y37">
            <v>175.32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306.76</v>
          </cell>
          <cell r="AL37">
            <v>6077.24</v>
          </cell>
          <cell r="AM37">
            <v>129.18</v>
          </cell>
        </row>
        <row r="38">
          <cell r="A38" t="str">
            <v>00837</v>
          </cell>
          <cell r="B38" t="str">
            <v>ORTIZ MORA JOSE ALBERTO</v>
          </cell>
          <cell r="C38">
            <v>11999.7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1000</v>
          </cell>
          <cell r="L38">
            <v>3614.72</v>
          </cell>
          <cell r="M38">
            <v>0</v>
          </cell>
          <cell r="N38">
            <v>0</v>
          </cell>
          <cell r="O38">
            <v>15614.42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1689.2</v>
          </cell>
          <cell r="V38">
            <v>0</v>
          </cell>
          <cell r="W38">
            <v>1689.2</v>
          </cell>
          <cell r="X38">
            <v>0</v>
          </cell>
          <cell r="Y38">
            <v>439.32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2128.52</v>
          </cell>
          <cell r="AL38">
            <v>13485.9</v>
          </cell>
          <cell r="AM38">
            <v>300.58</v>
          </cell>
        </row>
        <row r="39">
          <cell r="A39" t="str">
            <v>00839</v>
          </cell>
          <cell r="B39" t="str">
            <v>REYES GRANADA ARACELI JANETH</v>
          </cell>
          <cell r="C39">
            <v>16032.9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1000</v>
          </cell>
          <cell r="L39">
            <v>4600</v>
          </cell>
          <cell r="M39">
            <v>0</v>
          </cell>
          <cell r="N39">
            <v>0</v>
          </cell>
          <cell r="O39">
            <v>20632.900000000001</v>
          </cell>
          <cell r="P39">
            <v>0</v>
          </cell>
          <cell r="Q39">
            <v>0</v>
          </cell>
          <cell r="R39">
            <v>2773.78</v>
          </cell>
          <cell r="S39">
            <v>0</v>
          </cell>
          <cell r="T39">
            <v>0</v>
          </cell>
          <cell r="U39">
            <v>2761.14</v>
          </cell>
          <cell r="V39">
            <v>0</v>
          </cell>
          <cell r="W39">
            <v>2761.14</v>
          </cell>
          <cell r="X39">
            <v>0</v>
          </cell>
          <cell r="Y39">
            <v>590.82000000000005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6125.74</v>
          </cell>
          <cell r="AL39">
            <v>14507.16</v>
          </cell>
          <cell r="AM39">
            <v>396.14</v>
          </cell>
        </row>
        <row r="40">
          <cell r="A40" t="str">
            <v>00840</v>
          </cell>
          <cell r="B40" t="str">
            <v>NAVARRO VILLA LORENA</v>
          </cell>
          <cell r="C40">
            <v>13395.9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1000</v>
          </cell>
          <cell r="L40">
            <v>4600</v>
          </cell>
          <cell r="M40">
            <v>0</v>
          </cell>
          <cell r="N40">
            <v>0</v>
          </cell>
          <cell r="O40">
            <v>17995.900000000001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2197.88</v>
          </cell>
          <cell r="V40">
            <v>0</v>
          </cell>
          <cell r="W40">
            <v>2197.88</v>
          </cell>
          <cell r="X40">
            <v>0</v>
          </cell>
          <cell r="Y40">
            <v>464.62</v>
          </cell>
          <cell r="Z40">
            <v>560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3222.5</v>
          </cell>
          <cell r="AL40">
            <v>14773.4</v>
          </cell>
          <cell r="AM40">
            <v>316.54000000000002</v>
          </cell>
        </row>
        <row r="41">
          <cell r="A41" t="str">
            <v>00842</v>
          </cell>
          <cell r="B41" t="str">
            <v>MENDEZ SALCEDO JORGE ALBERTO</v>
          </cell>
          <cell r="C41">
            <v>17429.400000000001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1000</v>
          </cell>
          <cell r="L41">
            <v>2000</v>
          </cell>
          <cell r="M41">
            <v>0</v>
          </cell>
          <cell r="N41">
            <v>0</v>
          </cell>
          <cell r="O41">
            <v>19429.400000000001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2504.08</v>
          </cell>
          <cell r="V41">
            <v>0</v>
          </cell>
          <cell r="W41">
            <v>2504.08</v>
          </cell>
          <cell r="X41">
            <v>0</v>
          </cell>
          <cell r="Y41">
            <v>549.62</v>
          </cell>
          <cell r="Z41">
            <v>5000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8053.7</v>
          </cell>
          <cell r="AL41">
            <v>11375.7</v>
          </cell>
          <cell r="AM41">
            <v>370.16</v>
          </cell>
        </row>
        <row r="42">
          <cell r="A42" t="str">
            <v>00843</v>
          </cell>
          <cell r="B42" t="str">
            <v>DOMINGUEZ VAZQUEZ FERNANDO</v>
          </cell>
          <cell r="C42">
            <v>6223.2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1000</v>
          </cell>
          <cell r="L42">
            <v>4481.8999999999996</v>
          </cell>
          <cell r="M42">
            <v>0</v>
          </cell>
          <cell r="N42">
            <v>0</v>
          </cell>
          <cell r="O42">
            <v>10705.1</v>
          </cell>
          <cell r="P42">
            <v>0</v>
          </cell>
          <cell r="Q42">
            <v>0</v>
          </cell>
          <cell r="R42">
            <v>3147.64</v>
          </cell>
          <cell r="S42">
            <v>0</v>
          </cell>
          <cell r="T42">
            <v>0</v>
          </cell>
          <cell r="U42">
            <v>851.78</v>
          </cell>
          <cell r="V42">
            <v>0</v>
          </cell>
          <cell r="W42">
            <v>851.78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200</v>
          </cell>
          <cell r="AJ42">
            <v>0</v>
          </cell>
          <cell r="AK42">
            <v>4199.42</v>
          </cell>
          <cell r="AL42">
            <v>6505.68</v>
          </cell>
          <cell r="AM42">
            <v>303.5</v>
          </cell>
        </row>
        <row r="43">
          <cell r="A43" t="str">
            <v>00845</v>
          </cell>
          <cell r="B43" t="str">
            <v>SANTILLAN GONZALEZ MARIA DE LA PAZ</v>
          </cell>
          <cell r="C43">
            <v>6223.2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1000</v>
          </cell>
          <cell r="L43">
            <v>0</v>
          </cell>
          <cell r="M43">
            <v>0</v>
          </cell>
          <cell r="N43">
            <v>0</v>
          </cell>
          <cell r="O43">
            <v>6223.2</v>
          </cell>
          <cell r="P43">
            <v>0</v>
          </cell>
          <cell r="Q43">
            <v>0</v>
          </cell>
          <cell r="R43">
            <v>0</v>
          </cell>
          <cell r="S43">
            <v>-250.2</v>
          </cell>
          <cell r="T43">
            <v>0</v>
          </cell>
          <cell r="U43">
            <v>365.3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6223.2</v>
          </cell>
          <cell r="AM43">
            <v>170.88</v>
          </cell>
        </row>
        <row r="44">
          <cell r="A44" t="str">
            <v>00848</v>
          </cell>
          <cell r="B44" t="str">
            <v>RIVAS PADILLA MARGARITA</v>
          </cell>
          <cell r="C44">
            <v>9999.9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1000</v>
          </cell>
          <cell r="L44">
            <v>6603.04</v>
          </cell>
          <cell r="M44">
            <v>0</v>
          </cell>
          <cell r="N44">
            <v>0</v>
          </cell>
          <cell r="O44">
            <v>16602.939999999999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1900.34</v>
          </cell>
          <cell r="V44">
            <v>0</v>
          </cell>
          <cell r="W44">
            <v>1900.34</v>
          </cell>
          <cell r="X44">
            <v>0</v>
          </cell>
          <cell r="Y44">
            <v>466.76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2367.1</v>
          </cell>
          <cell r="AL44">
            <v>14235.84</v>
          </cell>
          <cell r="AM44">
            <v>317.88</v>
          </cell>
        </row>
        <row r="45">
          <cell r="A45" t="str">
            <v>00850</v>
          </cell>
          <cell r="B45" t="str">
            <v>BECERRA IÑIGUEZ JULIO RICARDO</v>
          </cell>
          <cell r="C45">
            <v>6223.2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1000</v>
          </cell>
          <cell r="L45">
            <v>0</v>
          </cell>
          <cell r="M45">
            <v>0</v>
          </cell>
          <cell r="N45">
            <v>0</v>
          </cell>
          <cell r="O45">
            <v>6223.2</v>
          </cell>
          <cell r="P45">
            <v>0</v>
          </cell>
          <cell r="Q45">
            <v>0</v>
          </cell>
          <cell r="R45">
            <v>0</v>
          </cell>
          <cell r="S45">
            <v>-250.2</v>
          </cell>
          <cell r="T45">
            <v>0</v>
          </cell>
          <cell r="U45">
            <v>365.3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6223.2</v>
          </cell>
          <cell r="AM45">
            <v>170.88</v>
          </cell>
        </row>
        <row r="46">
          <cell r="A46" t="str">
            <v>00855</v>
          </cell>
          <cell r="B46" t="str">
            <v>LUNA MEDRANO CESAR ALEJANDRO</v>
          </cell>
          <cell r="C46">
            <v>12900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1000</v>
          </cell>
          <cell r="L46">
            <v>0</v>
          </cell>
          <cell r="M46">
            <v>0</v>
          </cell>
          <cell r="N46">
            <v>0</v>
          </cell>
          <cell r="O46">
            <v>12900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1191.4000000000001</v>
          </cell>
          <cell r="V46">
            <v>0</v>
          </cell>
          <cell r="W46">
            <v>1191.4000000000001</v>
          </cell>
          <cell r="X46">
            <v>0</v>
          </cell>
          <cell r="Y46">
            <v>413.84</v>
          </cell>
          <cell r="Z46">
            <v>1000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2605.2399999999998</v>
          </cell>
          <cell r="AL46">
            <v>10294.76</v>
          </cell>
          <cell r="AM46">
            <v>284.52</v>
          </cell>
        </row>
        <row r="47">
          <cell r="A47" t="str">
            <v>00856</v>
          </cell>
          <cell r="B47" t="str">
            <v>IÑIGUEZ IBARRA GUSTAVO</v>
          </cell>
          <cell r="C47">
            <v>9990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</v>
          </cell>
          <cell r="L47">
            <v>1120.74</v>
          </cell>
          <cell r="M47">
            <v>0</v>
          </cell>
          <cell r="N47">
            <v>0</v>
          </cell>
          <cell r="O47">
            <v>11110.74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902.54</v>
          </cell>
          <cell r="V47">
            <v>0</v>
          </cell>
          <cell r="W47">
            <v>902.54</v>
          </cell>
          <cell r="X47">
            <v>0</v>
          </cell>
          <cell r="Y47">
            <v>314.27999999999997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1216.82</v>
          </cell>
          <cell r="AL47">
            <v>9893.92</v>
          </cell>
          <cell r="AM47">
            <v>221.74</v>
          </cell>
        </row>
        <row r="48">
          <cell r="A48" t="str">
            <v>00857</v>
          </cell>
          <cell r="B48" t="str">
            <v>DELGADO VALENZUELA ROBERTO</v>
          </cell>
          <cell r="C48">
            <v>6223.2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1000</v>
          </cell>
          <cell r="L48">
            <v>0</v>
          </cell>
          <cell r="M48">
            <v>0</v>
          </cell>
          <cell r="N48">
            <v>0</v>
          </cell>
          <cell r="O48">
            <v>6223.2</v>
          </cell>
          <cell r="P48">
            <v>0</v>
          </cell>
          <cell r="Q48">
            <v>0</v>
          </cell>
          <cell r="R48">
            <v>0</v>
          </cell>
          <cell r="S48">
            <v>-250.2</v>
          </cell>
          <cell r="T48">
            <v>0</v>
          </cell>
          <cell r="U48">
            <v>365.3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6223.2</v>
          </cell>
          <cell r="AM48">
            <v>170.88</v>
          </cell>
        </row>
        <row r="49">
          <cell r="A49" t="str">
            <v>00863</v>
          </cell>
          <cell r="B49" t="str">
            <v>LARIOS CALVARIO MANUEL</v>
          </cell>
          <cell r="C49">
            <v>6999.9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1000</v>
          </cell>
          <cell r="L49">
            <v>1476.42</v>
          </cell>
          <cell r="M49">
            <v>0</v>
          </cell>
          <cell r="N49">
            <v>0</v>
          </cell>
          <cell r="O49">
            <v>8476.32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609.29999999999995</v>
          </cell>
          <cell r="V49">
            <v>0</v>
          </cell>
          <cell r="W49">
            <v>609.29999999999995</v>
          </cell>
          <cell r="X49">
            <v>0</v>
          </cell>
          <cell r="Y49">
            <v>287.02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896.32</v>
          </cell>
          <cell r="AL49">
            <v>7580</v>
          </cell>
          <cell r="AM49">
            <v>204.56</v>
          </cell>
        </row>
        <row r="50">
          <cell r="A50" t="str">
            <v>00864</v>
          </cell>
          <cell r="B50" t="str">
            <v>GONZALEZ RAMIREZ MIRIAM NOEMI</v>
          </cell>
          <cell r="C50">
            <v>6223.2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1000</v>
          </cell>
          <cell r="L50">
            <v>1916.5</v>
          </cell>
          <cell r="M50">
            <v>0</v>
          </cell>
          <cell r="N50">
            <v>0</v>
          </cell>
          <cell r="O50">
            <v>8139.7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572.67999999999995</v>
          </cell>
          <cell r="V50">
            <v>0</v>
          </cell>
          <cell r="W50">
            <v>572.67999999999995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572.67999999999995</v>
          </cell>
          <cell r="AL50">
            <v>7567.02</v>
          </cell>
          <cell r="AM50">
            <v>216.4</v>
          </cell>
        </row>
        <row r="51">
          <cell r="A51" t="str">
            <v>00868</v>
          </cell>
          <cell r="B51" t="str">
            <v>LOPEZ SAMANO CLAUDIA</v>
          </cell>
          <cell r="C51">
            <v>6223.2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1000</v>
          </cell>
          <cell r="L51">
            <v>1916.5</v>
          </cell>
          <cell r="M51">
            <v>0</v>
          </cell>
          <cell r="N51">
            <v>0</v>
          </cell>
          <cell r="O51">
            <v>8139.7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572.67999999999995</v>
          </cell>
          <cell r="V51">
            <v>0</v>
          </cell>
          <cell r="W51">
            <v>572.67999999999995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572.67999999999995</v>
          </cell>
          <cell r="AL51">
            <v>7567.02</v>
          </cell>
          <cell r="AM51">
            <v>216.4</v>
          </cell>
        </row>
        <row r="52">
          <cell r="A52" t="str">
            <v>00870</v>
          </cell>
          <cell r="B52" t="str">
            <v>GIL MEDINA MIRIAM ELYADA</v>
          </cell>
          <cell r="C52">
            <v>3750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5507.4</v>
          </cell>
          <cell r="M52">
            <v>0</v>
          </cell>
          <cell r="N52">
            <v>0</v>
          </cell>
          <cell r="O52">
            <v>9257.4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1154.3599999999999</v>
          </cell>
          <cell r="V52">
            <v>0</v>
          </cell>
          <cell r="W52">
            <v>1154.3599999999999</v>
          </cell>
          <cell r="X52">
            <v>0</v>
          </cell>
          <cell r="Y52">
            <v>102.98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1257.3399999999999</v>
          </cell>
          <cell r="AL52">
            <v>8000.06</v>
          </cell>
          <cell r="AM52">
            <v>75.88</v>
          </cell>
        </row>
        <row r="53">
          <cell r="A53" t="str">
            <v>00871</v>
          </cell>
          <cell r="B53" t="str">
            <v>GONZALEZ VIZCAINO MARIA LUCIA</v>
          </cell>
          <cell r="C53">
            <v>9999.9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1000</v>
          </cell>
          <cell r="L53">
            <v>1110.8399999999999</v>
          </cell>
          <cell r="M53">
            <v>0</v>
          </cell>
          <cell r="N53">
            <v>0</v>
          </cell>
          <cell r="O53">
            <v>11110.74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902.54</v>
          </cell>
          <cell r="V53">
            <v>0</v>
          </cell>
          <cell r="W53">
            <v>902.54</v>
          </cell>
          <cell r="X53">
            <v>0</v>
          </cell>
          <cell r="Y53">
            <v>314.3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1216.8399999999999</v>
          </cell>
          <cell r="AL53">
            <v>9893.9</v>
          </cell>
          <cell r="AM53">
            <v>221.78</v>
          </cell>
        </row>
        <row r="54">
          <cell r="A54" t="str">
            <v>00872</v>
          </cell>
          <cell r="B54" t="str">
            <v>LADRON DE GUEVARA GONZALEZ MIRIAM JANETH</v>
          </cell>
          <cell r="C54">
            <v>10575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1000</v>
          </cell>
          <cell r="L54">
            <v>7116.9</v>
          </cell>
          <cell r="M54">
            <v>0</v>
          </cell>
          <cell r="N54">
            <v>0</v>
          </cell>
          <cell r="O54">
            <v>17691.900000000001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2132.94</v>
          </cell>
          <cell r="V54">
            <v>0</v>
          </cell>
          <cell r="W54">
            <v>2132.94</v>
          </cell>
          <cell r="X54">
            <v>0</v>
          </cell>
          <cell r="Y54">
            <v>558.94000000000005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2691.88</v>
          </cell>
          <cell r="AL54">
            <v>15000.02</v>
          </cell>
          <cell r="AM54">
            <v>376.04</v>
          </cell>
        </row>
        <row r="55">
          <cell r="A55" t="str">
            <v>00873</v>
          </cell>
          <cell r="B55" t="str">
            <v>GONZALEZ REAL  BLANCA LUCERO</v>
          </cell>
          <cell r="C55">
            <v>6223.2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1000</v>
          </cell>
          <cell r="L55">
            <v>0</v>
          </cell>
          <cell r="M55">
            <v>0</v>
          </cell>
          <cell r="N55">
            <v>0</v>
          </cell>
          <cell r="O55">
            <v>6223.2</v>
          </cell>
          <cell r="P55">
            <v>0</v>
          </cell>
          <cell r="Q55">
            <v>0</v>
          </cell>
          <cell r="R55">
            <v>0</v>
          </cell>
          <cell r="S55">
            <v>-250.2</v>
          </cell>
          <cell r="T55">
            <v>0</v>
          </cell>
          <cell r="U55">
            <v>365.3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6223.2</v>
          </cell>
          <cell r="AM55">
            <v>170.88</v>
          </cell>
        </row>
        <row r="56">
          <cell r="A56" t="str">
            <v>00874</v>
          </cell>
          <cell r="B56" t="str">
            <v>CAMIRUAGA LOPEZ MONICA DEL CARMEN</v>
          </cell>
          <cell r="C56">
            <v>3111.6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1000</v>
          </cell>
          <cell r="L56">
            <v>3719.66</v>
          </cell>
          <cell r="M56">
            <v>0</v>
          </cell>
          <cell r="N56">
            <v>0</v>
          </cell>
          <cell r="O56">
            <v>6831.26</v>
          </cell>
          <cell r="P56">
            <v>0</v>
          </cell>
          <cell r="Q56">
            <v>0</v>
          </cell>
          <cell r="R56">
            <v>0</v>
          </cell>
          <cell r="S56">
            <v>-188.71</v>
          </cell>
          <cell r="T56">
            <v>-86.18</v>
          </cell>
          <cell r="U56">
            <v>486.97</v>
          </cell>
          <cell r="V56">
            <v>0</v>
          </cell>
          <cell r="W56">
            <v>384.43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86.18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384.43</v>
          </cell>
          <cell r="AL56">
            <v>6446.83</v>
          </cell>
          <cell r="AM56">
            <v>126.55</v>
          </cell>
        </row>
        <row r="57">
          <cell r="A57" t="str">
            <v>00879</v>
          </cell>
          <cell r="B57" t="str">
            <v>SANTANA AGUILAR MARIA FELIX</v>
          </cell>
          <cell r="C57">
            <v>9000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1000</v>
          </cell>
          <cell r="L57">
            <v>4200</v>
          </cell>
          <cell r="M57">
            <v>0</v>
          </cell>
          <cell r="N57">
            <v>0</v>
          </cell>
          <cell r="O57">
            <v>13200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1245.1600000000001</v>
          </cell>
          <cell r="V57">
            <v>0</v>
          </cell>
          <cell r="W57">
            <v>1245.1600000000001</v>
          </cell>
          <cell r="X57">
            <v>0</v>
          </cell>
          <cell r="Y57">
            <v>367.98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1613.14</v>
          </cell>
          <cell r="AL57">
            <v>11586.86</v>
          </cell>
          <cell r="AM57">
            <v>255.6</v>
          </cell>
        </row>
        <row r="58">
          <cell r="A58" t="str">
            <v>00880</v>
          </cell>
          <cell r="B58" t="str">
            <v>MACIAS LOPEZ ROBERTO</v>
          </cell>
          <cell r="C58">
            <v>6223.2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1000</v>
          </cell>
          <cell r="L58">
            <v>0</v>
          </cell>
          <cell r="M58">
            <v>0</v>
          </cell>
          <cell r="N58">
            <v>0</v>
          </cell>
          <cell r="O58">
            <v>6223.2</v>
          </cell>
          <cell r="P58">
            <v>0</v>
          </cell>
          <cell r="Q58">
            <v>0</v>
          </cell>
          <cell r="R58">
            <v>0</v>
          </cell>
          <cell r="S58">
            <v>-250.2</v>
          </cell>
          <cell r="T58">
            <v>0</v>
          </cell>
          <cell r="U58">
            <v>365.3</v>
          </cell>
          <cell r="V58">
            <v>0</v>
          </cell>
          <cell r="W58">
            <v>0</v>
          </cell>
          <cell r="X58">
            <v>0</v>
          </cell>
          <cell r="Y58">
            <v>165.84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165.84</v>
          </cell>
          <cell r="AL58">
            <v>6057.36</v>
          </cell>
          <cell r="AM58">
            <v>122.22</v>
          </cell>
        </row>
        <row r="59">
          <cell r="A59" t="str">
            <v>00887</v>
          </cell>
          <cell r="B59" t="str">
            <v>DE LEON MEZA HUGO FIDENCIO</v>
          </cell>
          <cell r="C59">
            <v>17429.400000000001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1000</v>
          </cell>
          <cell r="L59">
            <v>1570.6</v>
          </cell>
          <cell r="M59">
            <v>0</v>
          </cell>
          <cell r="N59">
            <v>0</v>
          </cell>
          <cell r="O59">
            <v>19000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2412.36</v>
          </cell>
          <cell r="V59">
            <v>0</v>
          </cell>
          <cell r="W59">
            <v>2412.36</v>
          </cell>
          <cell r="X59">
            <v>0</v>
          </cell>
          <cell r="Y59">
            <v>521.84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2934.2</v>
          </cell>
          <cell r="AL59">
            <v>16065.8</v>
          </cell>
          <cell r="AM59">
            <v>352.66</v>
          </cell>
        </row>
        <row r="60">
          <cell r="A60" t="str">
            <v>00936</v>
          </cell>
          <cell r="B60" t="str">
            <v>HERNANDEZ ARRIAGA ERIK DANIEL</v>
          </cell>
          <cell r="C60">
            <v>9000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1000</v>
          </cell>
          <cell r="L60">
            <v>9100</v>
          </cell>
          <cell r="M60">
            <v>0</v>
          </cell>
          <cell r="N60">
            <v>0</v>
          </cell>
          <cell r="O60">
            <v>18100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2220.12</v>
          </cell>
          <cell r="V60">
            <v>0</v>
          </cell>
          <cell r="W60">
            <v>2220.12</v>
          </cell>
          <cell r="X60">
            <v>0</v>
          </cell>
          <cell r="Y60">
            <v>304.38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2524.5</v>
          </cell>
          <cell r="AL60">
            <v>15575.5</v>
          </cell>
          <cell r="AM60">
            <v>215.5</v>
          </cell>
        </row>
        <row r="61">
          <cell r="A61" t="str">
            <v>00951</v>
          </cell>
          <cell r="B61" t="str">
            <v>PEREZ MURILLO VERONICA DEL CARMEN</v>
          </cell>
          <cell r="C61">
            <v>14250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1000</v>
          </cell>
          <cell r="L61">
            <v>9537.56</v>
          </cell>
          <cell r="M61">
            <v>0</v>
          </cell>
          <cell r="N61">
            <v>0</v>
          </cell>
          <cell r="O61">
            <v>23787.56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3434.98</v>
          </cell>
          <cell r="V61">
            <v>0</v>
          </cell>
          <cell r="W61">
            <v>3434.98</v>
          </cell>
          <cell r="X61">
            <v>0</v>
          </cell>
          <cell r="Y61">
            <v>684.5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4119.4799999999996</v>
          </cell>
          <cell r="AL61">
            <v>19668.080000000002</v>
          </cell>
          <cell r="AM61">
            <v>455.24</v>
          </cell>
        </row>
        <row r="62">
          <cell r="A62" t="str">
            <v>00952</v>
          </cell>
          <cell r="B62" t="str">
            <v>PADILLA CRUZ PABLO ANTONIO</v>
          </cell>
          <cell r="C62">
            <v>14250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1000</v>
          </cell>
          <cell r="L62">
            <v>9537.56</v>
          </cell>
          <cell r="M62">
            <v>0</v>
          </cell>
          <cell r="N62">
            <v>0</v>
          </cell>
          <cell r="O62">
            <v>23787.56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3434.98</v>
          </cell>
          <cell r="V62">
            <v>0</v>
          </cell>
          <cell r="W62">
            <v>3434.98</v>
          </cell>
          <cell r="X62">
            <v>0</v>
          </cell>
          <cell r="Y62">
            <v>684.5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4119.4799999999996</v>
          </cell>
          <cell r="AL62">
            <v>19668.080000000002</v>
          </cell>
          <cell r="AM62">
            <v>455.24</v>
          </cell>
        </row>
        <row r="63">
          <cell r="A63" t="str">
            <v>00954</v>
          </cell>
          <cell r="B63" t="str">
            <v>ORTEGA VILLELA ALEJANDRO</v>
          </cell>
          <cell r="C63">
            <v>6223.2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1000</v>
          </cell>
          <cell r="L63">
            <v>3776.8</v>
          </cell>
          <cell r="M63">
            <v>0</v>
          </cell>
          <cell r="N63">
            <v>0</v>
          </cell>
          <cell r="O63">
            <v>10000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775.08</v>
          </cell>
          <cell r="V63">
            <v>0</v>
          </cell>
          <cell r="W63">
            <v>775.08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775.08</v>
          </cell>
          <cell r="AL63">
            <v>9224.92</v>
          </cell>
          <cell r="AM63">
            <v>260.58</v>
          </cell>
        </row>
        <row r="64">
          <cell r="A64" t="str">
            <v>00955</v>
          </cell>
          <cell r="B64" t="str">
            <v>HERNANDEZ HERNANDEZ OMAR</v>
          </cell>
          <cell r="C64">
            <v>19500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1000</v>
          </cell>
          <cell r="L64">
            <v>10500</v>
          </cell>
          <cell r="M64">
            <v>0</v>
          </cell>
          <cell r="N64">
            <v>0</v>
          </cell>
          <cell r="O64">
            <v>30000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4761.96</v>
          </cell>
          <cell r="V64">
            <v>0</v>
          </cell>
          <cell r="W64">
            <v>4761.96</v>
          </cell>
          <cell r="X64">
            <v>0</v>
          </cell>
          <cell r="Y64">
            <v>774.24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5536.2</v>
          </cell>
          <cell r="AL64">
            <v>24463.8</v>
          </cell>
          <cell r="AM64">
            <v>511.8</v>
          </cell>
        </row>
        <row r="65">
          <cell r="A65" t="str">
            <v>00956</v>
          </cell>
          <cell r="B65" t="str">
            <v>FUENTES NUÑEZ EDUARDO</v>
          </cell>
          <cell r="C65">
            <v>14250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1000</v>
          </cell>
          <cell r="L65">
            <v>9537.56</v>
          </cell>
          <cell r="M65">
            <v>0</v>
          </cell>
          <cell r="N65">
            <v>0</v>
          </cell>
          <cell r="O65">
            <v>23787.56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3434.98</v>
          </cell>
          <cell r="V65">
            <v>0</v>
          </cell>
          <cell r="W65">
            <v>3434.98</v>
          </cell>
          <cell r="X65">
            <v>0</v>
          </cell>
          <cell r="Y65">
            <v>684.5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4119.4799999999996</v>
          </cell>
          <cell r="AL65">
            <v>19668.080000000002</v>
          </cell>
          <cell r="AM65">
            <v>455.24</v>
          </cell>
        </row>
        <row r="66">
          <cell r="A66" t="str">
            <v>00957</v>
          </cell>
          <cell r="B66" t="str">
            <v>CAMPOS ENCARNACION SALVADOR ALEJANDRO</v>
          </cell>
          <cell r="C66">
            <v>10575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1000</v>
          </cell>
          <cell r="L66">
            <v>7025.8</v>
          </cell>
          <cell r="M66">
            <v>0</v>
          </cell>
          <cell r="N66">
            <v>0</v>
          </cell>
          <cell r="O66">
            <v>17600.8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2113.48</v>
          </cell>
          <cell r="V66">
            <v>0</v>
          </cell>
          <cell r="W66">
            <v>2113.48</v>
          </cell>
          <cell r="X66">
            <v>0</v>
          </cell>
          <cell r="Y66">
            <v>487.3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2600.7800000000002</v>
          </cell>
          <cell r="AL66">
            <v>15000.02</v>
          </cell>
          <cell r="AM66">
            <v>330.86</v>
          </cell>
        </row>
        <row r="67">
          <cell r="A67" t="str">
            <v>00958</v>
          </cell>
          <cell r="B67" t="str">
            <v>GARCIA GARCIA IVAN TONATHIU</v>
          </cell>
          <cell r="C67">
            <v>14550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1000</v>
          </cell>
          <cell r="L67">
            <v>9659.42</v>
          </cell>
          <cell r="M67">
            <v>0</v>
          </cell>
          <cell r="N67">
            <v>0</v>
          </cell>
          <cell r="O67">
            <v>24209.42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3525.08</v>
          </cell>
          <cell r="V67">
            <v>0</v>
          </cell>
          <cell r="W67">
            <v>3525.08</v>
          </cell>
          <cell r="X67">
            <v>0</v>
          </cell>
          <cell r="Y67">
            <v>684.34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4209.42</v>
          </cell>
          <cell r="AL67">
            <v>20000</v>
          </cell>
          <cell r="AM67">
            <v>455.14</v>
          </cell>
        </row>
        <row r="68">
          <cell r="A68" t="str">
            <v>00959</v>
          </cell>
          <cell r="B68" t="str">
            <v>CERVANTES RAMIREZ MARCO ANTONIO</v>
          </cell>
          <cell r="C68">
            <v>6223.2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1000</v>
          </cell>
          <cell r="L68">
            <v>2402.4</v>
          </cell>
          <cell r="M68">
            <v>0</v>
          </cell>
          <cell r="N68">
            <v>0</v>
          </cell>
          <cell r="O68">
            <v>8625.6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625.54</v>
          </cell>
          <cell r="V68">
            <v>0</v>
          </cell>
          <cell r="W68">
            <v>625.54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625.54</v>
          </cell>
          <cell r="AL68">
            <v>8000.06</v>
          </cell>
          <cell r="AM68">
            <v>235.86</v>
          </cell>
        </row>
        <row r="69">
          <cell r="A69" t="str">
            <v>00960</v>
          </cell>
          <cell r="B69" t="str">
            <v>TORRES DE LA ROSA MARIA GUADALUPE</v>
          </cell>
          <cell r="C69">
            <v>9000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1000</v>
          </cell>
          <cell r="L69">
            <v>6000</v>
          </cell>
          <cell r="M69">
            <v>0</v>
          </cell>
          <cell r="N69">
            <v>0</v>
          </cell>
          <cell r="O69">
            <v>15000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1567.72</v>
          </cell>
          <cell r="V69">
            <v>0</v>
          </cell>
          <cell r="W69">
            <v>1567.72</v>
          </cell>
          <cell r="X69">
            <v>0</v>
          </cell>
          <cell r="Y69">
            <v>417.92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1985.64</v>
          </cell>
          <cell r="AL69">
            <v>13014.36</v>
          </cell>
          <cell r="AM69">
            <v>287.10000000000002</v>
          </cell>
        </row>
        <row r="70">
          <cell r="A70" t="str">
            <v>00961</v>
          </cell>
          <cell r="B70" t="str">
            <v>VELAZQUEZ MONROY ARLENE</v>
          </cell>
          <cell r="C70">
            <v>10575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1000</v>
          </cell>
          <cell r="L70">
            <v>7032</v>
          </cell>
          <cell r="M70">
            <v>0</v>
          </cell>
          <cell r="N70">
            <v>0</v>
          </cell>
          <cell r="O70">
            <v>17607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2114.8000000000002</v>
          </cell>
          <cell r="V70">
            <v>0</v>
          </cell>
          <cell r="W70">
            <v>2114.8000000000002</v>
          </cell>
          <cell r="X70">
            <v>0</v>
          </cell>
          <cell r="Y70">
            <v>492.18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2606.98</v>
          </cell>
          <cell r="AL70">
            <v>15000.02</v>
          </cell>
          <cell r="AM70">
            <v>333.96</v>
          </cell>
        </row>
        <row r="71">
          <cell r="A71" t="str">
            <v>00962</v>
          </cell>
          <cell r="B71" t="str">
            <v>LOPEZ PUENTE JORGE LUIS</v>
          </cell>
          <cell r="C71">
            <v>0</v>
          </cell>
          <cell r="D71">
            <v>866.19</v>
          </cell>
          <cell r="E71">
            <v>0</v>
          </cell>
          <cell r="F71">
            <v>0</v>
          </cell>
          <cell r="G71">
            <v>303.17</v>
          </cell>
          <cell r="H71">
            <v>2165.48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3334.84</v>
          </cell>
          <cell r="P71">
            <v>0</v>
          </cell>
          <cell r="Q71">
            <v>0</v>
          </cell>
          <cell r="R71">
            <v>0</v>
          </cell>
          <cell r="S71">
            <v>-200.83</v>
          </cell>
          <cell r="T71">
            <v>-161.88999999999999</v>
          </cell>
          <cell r="U71">
            <v>38.94</v>
          </cell>
          <cell r="V71">
            <v>0</v>
          </cell>
          <cell r="W71">
            <v>0</v>
          </cell>
          <cell r="X71">
            <v>0</v>
          </cell>
          <cell r="Y71">
            <v>30.07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-131.82</v>
          </cell>
          <cell r="AL71">
            <v>3466.66</v>
          </cell>
          <cell r="AM71">
            <v>0</v>
          </cell>
        </row>
        <row r="72">
          <cell r="A72" t="str">
            <v>00963</v>
          </cell>
          <cell r="B72" t="str">
            <v>MARTINEZ GONZALEZ REGINA</v>
          </cell>
          <cell r="C72">
            <v>12000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1000</v>
          </cell>
          <cell r="L72">
            <v>8000</v>
          </cell>
          <cell r="M72">
            <v>0</v>
          </cell>
          <cell r="N72">
            <v>0</v>
          </cell>
          <cell r="O72">
            <v>20000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2625.96</v>
          </cell>
          <cell r="V72">
            <v>0</v>
          </cell>
          <cell r="W72">
            <v>2625.96</v>
          </cell>
          <cell r="X72">
            <v>0</v>
          </cell>
          <cell r="Y72">
            <v>396.16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3022.12</v>
          </cell>
          <cell r="AL72">
            <v>16977.88</v>
          </cell>
          <cell r="AM72">
            <v>273.38</v>
          </cell>
        </row>
        <row r="73">
          <cell r="A73" t="str">
            <v>00964</v>
          </cell>
          <cell r="B73" t="str">
            <v>LOZANO VALENCIA ITZI YUNUE</v>
          </cell>
          <cell r="C73">
            <v>10575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1000</v>
          </cell>
          <cell r="L73">
            <v>6916.08</v>
          </cell>
          <cell r="M73">
            <v>0</v>
          </cell>
          <cell r="N73">
            <v>0</v>
          </cell>
          <cell r="O73">
            <v>17491.080000000002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2090.04</v>
          </cell>
          <cell r="V73">
            <v>0</v>
          </cell>
          <cell r="W73">
            <v>2090.04</v>
          </cell>
          <cell r="X73">
            <v>0</v>
          </cell>
          <cell r="Y73">
            <v>401.04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2491.08</v>
          </cell>
          <cell r="AL73">
            <v>15000</v>
          </cell>
          <cell r="AM73">
            <v>276.45999999999998</v>
          </cell>
        </row>
        <row r="74">
          <cell r="A74" t="str">
            <v>00965</v>
          </cell>
          <cell r="B74" t="str">
            <v>ESPARZA RAMIREZ NORMA MALENI</v>
          </cell>
          <cell r="C74">
            <v>0</v>
          </cell>
          <cell r="D74">
            <v>832</v>
          </cell>
          <cell r="E74">
            <v>0</v>
          </cell>
          <cell r="F74">
            <v>0</v>
          </cell>
          <cell r="G74">
            <v>291.2</v>
          </cell>
          <cell r="H74">
            <v>2080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3203.2</v>
          </cell>
          <cell r="P74">
            <v>0</v>
          </cell>
          <cell r="Q74">
            <v>0</v>
          </cell>
          <cell r="R74">
            <v>0</v>
          </cell>
          <cell r="S74">
            <v>-200.83</v>
          </cell>
          <cell r="T74">
            <v>-164.08</v>
          </cell>
          <cell r="U74">
            <v>36.75</v>
          </cell>
          <cell r="V74">
            <v>0</v>
          </cell>
          <cell r="W74">
            <v>0</v>
          </cell>
          <cell r="X74">
            <v>0</v>
          </cell>
          <cell r="Y74">
            <v>22.55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-141.53</v>
          </cell>
          <cell r="AL74">
            <v>3344.73</v>
          </cell>
          <cell r="AM74">
            <v>0</v>
          </cell>
        </row>
        <row r="75">
          <cell r="A75" t="str">
            <v>00966</v>
          </cell>
          <cell r="B75" t="str">
            <v>RUIZ MEJIA MARIA MAGDALENA</v>
          </cell>
          <cell r="C75">
            <v>6240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1000</v>
          </cell>
          <cell r="L75">
            <v>4903.3999999999996</v>
          </cell>
          <cell r="M75">
            <v>0</v>
          </cell>
          <cell r="N75">
            <v>0</v>
          </cell>
          <cell r="O75">
            <v>11143.4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907.76</v>
          </cell>
          <cell r="V75">
            <v>0</v>
          </cell>
          <cell r="W75">
            <v>907.76</v>
          </cell>
          <cell r="X75">
            <v>0</v>
          </cell>
          <cell r="Y75">
            <v>235.62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1143.3800000000001</v>
          </cell>
          <cell r="AL75">
            <v>10000.02</v>
          </cell>
          <cell r="AM75">
            <v>172.14</v>
          </cell>
        </row>
        <row r="76">
          <cell r="A76" t="str">
            <v>00967</v>
          </cell>
          <cell r="B76" t="str">
            <v>DIAZ DIAZ ANGELICA NAYELI</v>
          </cell>
          <cell r="C76">
            <v>10575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1000</v>
          </cell>
          <cell r="L76">
            <v>6947.2</v>
          </cell>
          <cell r="M76">
            <v>0</v>
          </cell>
          <cell r="N76">
            <v>0</v>
          </cell>
          <cell r="O76">
            <v>17522.2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2096.6999999999998</v>
          </cell>
          <cell r="V76">
            <v>0</v>
          </cell>
          <cell r="W76">
            <v>2096.6999999999998</v>
          </cell>
          <cell r="X76">
            <v>0</v>
          </cell>
          <cell r="Y76">
            <v>425.5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2522.1999999999998</v>
          </cell>
          <cell r="AL76">
            <v>15000</v>
          </cell>
          <cell r="AM76">
            <v>291.88</v>
          </cell>
        </row>
        <row r="77">
          <cell r="A77" t="str">
            <v>00968</v>
          </cell>
          <cell r="B77" t="str">
            <v>CACHO SILVA ISRAEL</v>
          </cell>
          <cell r="C77">
            <v>6240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1000</v>
          </cell>
          <cell r="L77">
            <v>3777.1</v>
          </cell>
          <cell r="M77">
            <v>0</v>
          </cell>
          <cell r="N77">
            <v>0</v>
          </cell>
          <cell r="O77">
            <v>10017.1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776.94</v>
          </cell>
          <cell r="V77">
            <v>0</v>
          </cell>
          <cell r="W77">
            <v>776.94</v>
          </cell>
          <cell r="X77">
            <v>0</v>
          </cell>
          <cell r="Y77">
            <v>240.16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1017.1</v>
          </cell>
          <cell r="AL77">
            <v>9000</v>
          </cell>
          <cell r="AM77">
            <v>175.02</v>
          </cell>
        </row>
        <row r="78">
          <cell r="A78" t="str">
            <v>00969</v>
          </cell>
          <cell r="B78" t="str">
            <v>GONZALEZ VALENZUELA LUIS GEOVANNI</v>
          </cell>
          <cell r="C78">
            <v>6840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1000</v>
          </cell>
          <cell r="L78">
            <v>4355</v>
          </cell>
          <cell r="M78">
            <v>0</v>
          </cell>
          <cell r="N78">
            <v>0</v>
          </cell>
          <cell r="O78">
            <v>11195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916.02</v>
          </cell>
          <cell r="V78">
            <v>0</v>
          </cell>
          <cell r="W78">
            <v>916.02</v>
          </cell>
          <cell r="X78">
            <v>0</v>
          </cell>
          <cell r="Y78">
            <v>278.98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1195</v>
          </cell>
          <cell r="AL78">
            <v>10000</v>
          </cell>
          <cell r="AM78">
            <v>199.5</v>
          </cell>
        </row>
        <row r="79">
          <cell r="A79" t="str">
            <v>00970</v>
          </cell>
          <cell r="B79" t="str">
            <v>SAMAUE JIMENEZ JORGE SEBASTIAN</v>
          </cell>
          <cell r="C79">
            <v>10575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1000</v>
          </cell>
          <cell r="L79">
            <v>6984.52</v>
          </cell>
          <cell r="M79">
            <v>0</v>
          </cell>
          <cell r="N79">
            <v>0</v>
          </cell>
          <cell r="O79">
            <v>17559.52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2104.66</v>
          </cell>
          <cell r="V79">
            <v>0</v>
          </cell>
          <cell r="W79">
            <v>2104.66</v>
          </cell>
          <cell r="X79">
            <v>0</v>
          </cell>
          <cell r="Y79">
            <v>454.86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2559.52</v>
          </cell>
          <cell r="AL79">
            <v>15000</v>
          </cell>
          <cell r="AM79">
            <v>310.39999999999998</v>
          </cell>
        </row>
        <row r="80">
          <cell r="A80" t="str">
            <v>00972</v>
          </cell>
          <cell r="B80" t="str">
            <v>CARDENAS TORRES SAMUEL IVAN</v>
          </cell>
          <cell r="C80">
            <v>10575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1000</v>
          </cell>
          <cell r="L80">
            <v>7019.68</v>
          </cell>
          <cell r="M80">
            <v>0</v>
          </cell>
          <cell r="N80">
            <v>0</v>
          </cell>
          <cell r="O80">
            <v>17594.68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2112.1799999999998</v>
          </cell>
          <cell r="V80">
            <v>0</v>
          </cell>
          <cell r="W80">
            <v>2112.1799999999998</v>
          </cell>
          <cell r="X80">
            <v>0</v>
          </cell>
          <cell r="Y80">
            <v>482.48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2594.66</v>
          </cell>
          <cell r="AL80">
            <v>15000.02</v>
          </cell>
          <cell r="AM80">
            <v>327.82</v>
          </cell>
        </row>
        <row r="81">
          <cell r="A81" t="str">
            <v>00973</v>
          </cell>
          <cell r="B81" t="str">
            <v>MARTINEZ SANCHEZ JOSUE</v>
          </cell>
          <cell r="C81">
            <v>6240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1000</v>
          </cell>
          <cell r="L81">
            <v>4901.3</v>
          </cell>
          <cell r="M81">
            <v>0</v>
          </cell>
          <cell r="N81">
            <v>0</v>
          </cell>
          <cell r="O81">
            <v>11141.3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907.42</v>
          </cell>
          <cell r="V81">
            <v>0</v>
          </cell>
          <cell r="W81">
            <v>907.42</v>
          </cell>
          <cell r="X81">
            <v>0</v>
          </cell>
          <cell r="Y81">
            <v>233.88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1141.3</v>
          </cell>
          <cell r="AL81">
            <v>10000</v>
          </cell>
          <cell r="AM81">
            <v>171.04</v>
          </cell>
        </row>
        <row r="82">
          <cell r="A82" t="str">
            <v>00974</v>
          </cell>
          <cell r="B82" t="str">
            <v>CARRILLO MARTINEZ DIEGO ALBERTO</v>
          </cell>
          <cell r="C82">
            <v>10575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</v>
          </cell>
          <cell r="L82">
            <v>6790.1</v>
          </cell>
          <cell r="M82">
            <v>0</v>
          </cell>
          <cell r="N82">
            <v>0</v>
          </cell>
          <cell r="O82">
            <v>17365.099999999999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2063.14</v>
          </cell>
          <cell r="V82">
            <v>0</v>
          </cell>
          <cell r="W82">
            <v>2063.14</v>
          </cell>
          <cell r="X82">
            <v>0</v>
          </cell>
          <cell r="Y82">
            <v>301.95999999999998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2365.1</v>
          </cell>
          <cell r="AL82">
            <v>15000</v>
          </cell>
          <cell r="AM82">
            <v>213.96</v>
          </cell>
        </row>
        <row r="83">
          <cell r="A83" t="str">
            <v>00975</v>
          </cell>
          <cell r="B83" t="str">
            <v>RAMIREZ ROSAS JORGE EDUARDO</v>
          </cell>
          <cell r="C83">
            <v>6240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1000</v>
          </cell>
          <cell r="L83">
            <v>7404.23</v>
          </cell>
          <cell r="M83">
            <v>0</v>
          </cell>
          <cell r="N83">
            <v>0</v>
          </cell>
          <cell r="O83">
            <v>13644.23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1472.87</v>
          </cell>
          <cell r="V83">
            <v>0</v>
          </cell>
          <cell r="W83">
            <v>1472.87</v>
          </cell>
          <cell r="X83">
            <v>0</v>
          </cell>
          <cell r="Y83">
            <v>171.36</v>
          </cell>
          <cell r="Z83">
            <v>4000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5644.23</v>
          </cell>
          <cell r="AL83">
            <v>8000</v>
          </cell>
          <cell r="AM83">
            <v>126.26</v>
          </cell>
        </row>
        <row r="84">
          <cell r="A84" t="str">
            <v>00976</v>
          </cell>
          <cell r="B84" t="str">
            <v>REYES LEON MARGARITA</v>
          </cell>
          <cell r="C84">
            <v>6240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1000</v>
          </cell>
          <cell r="L84">
            <v>7404.23</v>
          </cell>
          <cell r="M84">
            <v>0</v>
          </cell>
          <cell r="N84">
            <v>0</v>
          </cell>
          <cell r="O84">
            <v>13644.23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1472.87</v>
          </cell>
          <cell r="V84">
            <v>0</v>
          </cell>
          <cell r="W84">
            <v>1472.87</v>
          </cell>
          <cell r="X84">
            <v>0</v>
          </cell>
          <cell r="Y84">
            <v>171.36</v>
          </cell>
          <cell r="Z84">
            <v>4000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5644.23</v>
          </cell>
          <cell r="AL84">
            <v>8000</v>
          </cell>
          <cell r="AM84">
            <v>126.26</v>
          </cell>
        </row>
        <row r="85">
          <cell r="A85" t="str">
            <v>00977</v>
          </cell>
          <cell r="B85" t="str">
            <v>VALLEJO SANCHEZ IVAN ALEJANDRO</v>
          </cell>
          <cell r="C85">
            <v>8400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1000</v>
          </cell>
          <cell r="L85">
            <v>5600</v>
          </cell>
          <cell r="M85">
            <v>0</v>
          </cell>
          <cell r="N85">
            <v>0</v>
          </cell>
          <cell r="O85">
            <v>14000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1388.52</v>
          </cell>
          <cell r="V85">
            <v>0</v>
          </cell>
          <cell r="W85">
            <v>1388.52</v>
          </cell>
          <cell r="X85">
            <v>0</v>
          </cell>
          <cell r="Y85">
            <v>232.16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1620.68</v>
          </cell>
          <cell r="AL85">
            <v>12379.32</v>
          </cell>
          <cell r="AM85">
            <v>169.96</v>
          </cell>
        </row>
        <row r="86">
          <cell r="A86" t="str">
            <v>00978</v>
          </cell>
          <cell r="B86" t="str">
            <v>CARRILLO BORRAYO LESLEE DAYHANA</v>
          </cell>
          <cell r="C86">
            <v>3840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1000</v>
          </cell>
          <cell r="L86">
            <v>13131</v>
          </cell>
          <cell r="M86">
            <v>0</v>
          </cell>
          <cell r="N86">
            <v>0</v>
          </cell>
          <cell r="O86">
            <v>16971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2835.64</v>
          </cell>
          <cell r="V86">
            <v>0</v>
          </cell>
          <cell r="W86">
            <v>2835.64</v>
          </cell>
          <cell r="X86">
            <v>0</v>
          </cell>
          <cell r="Y86">
            <v>135.33000000000001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2970.97</v>
          </cell>
          <cell r="AL86">
            <v>14000.03</v>
          </cell>
          <cell r="AM86">
            <v>97.12</v>
          </cell>
        </row>
        <row r="87">
          <cell r="A87" t="str">
            <v>00979</v>
          </cell>
          <cell r="B87" t="str">
            <v>SANCHEZ MARTINEZ YAMILET</v>
          </cell>
          <cell r="C87">
            <v>3520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1000</v>
          </cell>
          <cell r="L87">
            <v>13451</v>
          </cell>
          <cell r="M87">
            <v>0</v>
          </cell>
          <cell r="N87">
            <v>0</v>
          </cell>
          <cell r="O87">
            <v>16971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2835.64</v>
          </cell>
          <cell r="V87">
            <v>0</v>
          </cell>
          <cell r="W87">
            <v>2835.64</v>
          </cell>
          <cell r="X87">
            <v>0</v>
          </cell>
          <cell r="Y87">
            <v>135.33000000000001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2970.97</v>
          </cell>
          <cell r="AL87">
            <v>14000.03</v>
          </cell>
          <cell r="AM87">
            <v>97.12</v>
          </cell>
        </row>
        <row r="88">
          <cell r="A88" t="str">
            <v>00980</v>
          </cell>
          <cell r="B88" t="str">
            <v>TORRES CAMPOS MARTHA YOLANDA</v>
          </cell>
          <cell r="C88">
            <v>2288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1000</v>
          </cell>
          <cell r="L88">
            <v>5212</v>
          </cell>
          <cell r="M88">
            <v>0</v>
          </cell>
          <cell r="N88">
            <v>0</v>
          </cell>
          <cell r="O88">
            <v>7500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783.86</v>
          </cell>
          <cell r="V88">
            <v>0</v>
          </cell>
          <cell r="W88">
            <v>783.86</v>
          </cell>
          <cell r="X88">
            <v>0</v>
          </cell>
          <cell r="Y88">
            <v>85.68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869.54</v>
          </cell>
          <cell r="AL88">
            <v>6630.46</v>
          </cell>
          <cell r="AM88">
            <v>63.13</v>
          </cell>
        </row>
        <row r="89">
          <cell r="A89" t="str">
            <v>00981</v>
          </cell>
          <cell r="B89" t="str">
            <v>GONZALEZ GONZALEZ NOE</v>
          </cell>
          <cell r="C89">
            <v>832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1000</v>
          </cell>
          <cell r="L89">
            <v>2668</v>
          </cell>
          <cell r="M89">
            <v>0</v>
          </cell>
          <cell r="N89">
            <v>0</v>
          </cell>
          <cell r="O89">
            <v>3500</v>
          </cell>
          <cell r="P89">
            <v>0</v>
          </cell>
          <cell r="Q89">
            <v>0</v>
          </cell>
          <cell r="R89">
            <v>0</v>
          </cell>
          <cell r="S89">
            <v>-125.1</v>
          </cell>
          <cell r="T89">
            <v>0</v>
          </cell>
          <cell r="U89">
            <v>224.34</v>
          </cell>
          <cell r="V89">
            <v>0</v>
          </cell>
          <cell r="W89">
            <v>99.24</v>
          </cell>
          <cell r="X89">
            <v>0</v>
          </cell>
          <cell r="Y89">
            <v>85.68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184.92</v>
          </cell>
          <cell r="AL89">
            <v>3315.08</v>
          </cell>
          <cell r="AM89">
            <v>63.13</v>
          </cell>
        </row>
        <row r="90">
          <cell r="A90" t="str">
            <v>09671</v>
          </cell>
          <cell r="B90" t="str">
            <v>DELGADO RAZO RAFAEL ALEJANDRO</v>
          </cell>
          <cell r="C90">
            <v>8400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1000</v>
          </cell>
          <cell r="L90">
            <v>5600</v>
          </cell>
          <cell r="M90">
            <v>0</v>
          </cell>
          <cell r="N90">
            <v>0</v>
          </cell>
          <cell r="O90">
            <v>14000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1388.52</v>
          </cell>
          <cell r="V90">
            <v>0</v>
          </cell>
          <cell r="W90">
            <v>1388.52</v>
          </cell>
          <cell r="X90">
            <v>0</v>
          </cell>
          <cell r="Y90">
            <v>232.16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1620.68</v>
          </cell>
          <cell r="AL90">
            <v>12379.32</v>
          </cell>
          <cell r="AM90">
            <v>169.96</v>
          </cell>
        </row>
        <row r="93">
          <cell r="C93" t="str">
            <v xml:space="preserve">  =============</v>
          </cell>
          <cell r="D93" t="str">
            <v xml:space="preserve">  =============</v>
          </cell>
          <cell r="E93" t="str">
            <v xml:space="preserve">  =============</v>
          </cell>
          <cell r="F93" t="str">
            <v xml:space="preserve">  =============</v>
          </cell>
          <cell r="G93" t="str">
            <v xml:space="preserve">  =============</v>
          </cell>
          <cell r="H93" t="str">
            <v xml:space="preserve">  =============</v>
          </cell>
          <cell r="I93" t="str">
            <v xml:space="preserve">  =============</v>
          </cell>
          <cell r="J93" t="str">
            <v xml:space="preserve">  =============</v>
          </cell>
          <cell r="K93" t="str">
            <v xml:space="preserve">  =============</v>
          </cell>
          <cell r="L93" t="str">
            <v xml:space="preserve">  =============</v>
          </cell>
          <cell r="M93" t="str">
            <v xml:space="preserve">  =============</v>
          </cell>
          <cell r="N93" t="str">
            <v xml:space="preserve">  =============</v>
          </cell>
          <cell r="O93" t="str">
            <v xml:space="preserve">  =============</v>
          </cell>
          <cell r="P93" t="str">
            <v xml:space="preserve">  =============</v>
          </cell>
          <cell r="Q93" t="str">
            <v xml:space="preserve">  =============</v>
          </cell>
          <cell r="R93" t="str">
            <v xml:space="preserve">  =============</v>
          </cell>
          <cell r="S93" t="str">
            <v xml:space="preserve">  =============</v>
          </cell>
          <cell r="T93" t="str">
            <v xml:space="preserve">  =============</v>
          </cell>
          <cell r="U93" t="str">
            <v xml:space="preserve">  =============</v>
          </cell>
          <cell r="V93" t="str">
            <v xml:space="preserve">  =============</v>
          </cell>
          <cell r="W93" t="str">
            <v xml:space="preserve">  =============</v>
          </cell>
          <cell r="X93" t="str">
            <v xml:space="preserve">  =============</v>
          </cell>
          <cell r="Y93" t="str">
            <v xml:space="preserve">  =============</v>
          </cell>
          <cell r="Z93" t="str">
            <v xml:space="preserve">  =============</v>
          </cell>
          <cell r="AA93" t="str">
            <v xml:space="preserve">  =============</v>
          </cell>
          <cell r="AB93" t="str">
            <v xml:space="preserve">  =============</v>
          </cell>
          <cell r="AC93" t="str">
            <v xml:space="preserve">  =============</v>
          </cell>
          <cell r="AD93" t="str">
            <v xml:space="preserve">  =============</v>
          </cell>
          <cell r="AE93" t="str">
            <v xml:space="preserve">  =============</v>
          </cell>
          <cell r="AF93" t="str">
            <v xml:space="preserve">  =============</v>
          </cell>
          <cell r="AG93" t="str">
            <v xml:space="preserve">  =============</v>
          </cell>
          <cell r="AH93" t="str">
            <v xml:space="preserve">  =============</v>
          </cell>
          <cell r="AI93" t="str">
            <v xml:space="preserve">  =============</v>
          </cell>
          <cell r="AJ93" t="str">
            <v xml:space="preserve">  =============</v>
          </cell>
          <cell r="AK93" t="str">
            <v xml:space="preserve">  =============</v>
          </cell>
          <cell r="AL93" t="str">
            <v xml:space="preserve">  =============</v>
          </cell>
          <cell r="AM93" t="str">
            <v xml:space="preserve">  =============</v>
          </cell>
        </row>
        <row r="94">
          <cell r="A94" t="str">
            <v>Total Gral.</v>
          </cell>
          <cell r="B94" t="str">
            <v xml:space="preserve"> </v>
          </cell>
          <cell r="C94">
            <v>741727.9</v>
          </cell>
          <cell r="D94">
            <v>1698.19</v>
          </cell>
          <cell r="E94">
            <v>2437.4</v>
          </cell>
          <cell r="F94">
            <v>4148.8</v>
          </cell>
          <cell r="G94">
            <v>801.81</v>
          </cell>
          <cell r="H94">
            <v>26224.959999999999</v>
          </cell>
          <cell r="I94">
            <v>137251.79999999999</v>
          </cell>
          <cell r="J94">
            <v>78323.039999999994</v>
          </cell>
          <cell r="K94">
            <v>78000</v>
          </cell>
          <cell r="L94">
            <v>286533.96000000002</v>
          </cell>
          <cell r="M94">
            <v>0</v>
          </cell>
          <cell r="N94">
            <v>0</v>
          </cell>
          <cell r="O94">
            <v>1279147.8600000001</v>
          </cell>
          <cell r="P94">
            <v>0</v>
          </cell>
          <cell r="Q94">
            <v>5553.96</v>
          </cell>
          <cell r="R94">
            <v>45189.120000000003</v>
          </cell>
          <cell r="S94">
            <v>-3592.77</v>
          </cell>
          <cell r="T94">
            <v>-412.15</v>
          </cell>
          <cell r="U94">
            <v>111343.5</v>
          </cell>
          <cell r="V94">
            <v>19.059999999999999</v>
          </cell>
          <cell r="W94">
            <v>107414.68</v>
          </cell>
          <cell r="X94">
            <v>5765.4</v>
          </cell>
          <cell r="Y94">
            <v>23458.32</v>
          </cell>
          <cell r="Z94">
            <v>19060</v>
          </cell>
          <cell r="AA94">
            <v>0</v>
          </cell>
          <cell r="AB94">
            <v>86.18</v>
          </cell>
          <cell r="AC94">
            <v>0</v>
          </cell>
          <cell r="AD94">
            <v>0</v>
          </cell>
          <cell r="AE94">
            <v>0</v>
          </cell>
          <cell r="AF94">
            <v>125.1</v>
          </cell>
          <cell r="AG94">
            <v>-125.1</v>
          </cell>
          <cell r="AH94">
            <v>125.1</v>
          </cell>
          <cell r="AI94">
            <v>8245.8700000000008</v>
          </cell>
          <cell r="AJ94">
            <v>0</v>
          </cell>
          <cell r="AK94">
            <v>214505.54</v>
          </cell>
          <cell r="AL94">
            <v>1064642.32</v>
          </cell>
          <cell r="AM94">
            <v>18766.21</v>
          </cell>
        </row>
        <row r="96">
          <cell r="C96" t="str">
            <v xml:space="preserve"> </v>
          </cell>
          <cell r="D96" t="str">
            <v xml:space="preserve"> </v>
          </cell>
          <cell r="E96" t="str">
            <v xml:space="preserve"> </v>
          </cell>
          <cell r="F96" t="str">
            <v xml:space="preserve"> </v>
          </cell>
          <cell r="G96" t="str">
            <v xml:space="preserve"> </v>
          </cell>
          <cell r="H96" t="str">
            <v xml:space="preserve"> </v>
          </cell>
          <cell r="I96" t="str">
            <v xml:space="preserve"> </v>
          </cell>
          <cell r="J96" t="str">
            <v xml:space="preserve"> </v>
          </cell>
          <cell r="K96" t="str">
            <v xml:space="preserve"> </v>
          </cell>
          <cell r="L96" t="str">
            <v xml:space="preserve"> </v>
          </cell>
          <cell r="M96" t="str">
            <v xml:space="preserve"> </v>
          </cell>
          <cell r="N96" t="str">
            <v xml:space="preserve"> </v>
          </cell>
          <cell r="O96" t="str">
            <v xml:space="preserve"> </v>
          </cell>
          <cell r="P96" t="str">
            <v xml:space="preserve"> </v>
          </cell>
          <cell r="Q96" t="str">
            <v xml:space="preserve"> </v>
          </cell>
          <cell r="R96" t="str">
            <v xml:space="preserve"> </v>
          </cell>
          <cell r="S96" t="str">
            <v xml:space="preserve"> </v>
          </cell>
          <cell r="T96" t="str">
            <v xml:space="preserve"> </v>
          </cell>
          <cell r="U96" t="str">
            <v xml:space="preserve"> </v>
          </cell>
          <cell r="V96" t="str">
            <v xml:space="preserve"> </v>
          </cell>
          <cell r="W96" t="str">
            <v xml:space="preserve"> 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 xml:space="preserve"> </v>
          </cell>
          <cell r="AC96" t="str">
            <v xml:space="preserve"> </v>
          </cell>
          <cell r="AD96" t="str">
            <v xml:space="preserve"> </v>
          </cell>
          <cell r="AE96" t="str">
            <v xml:space="preserve"> </v>
          </cell>
          <cell r="AF96" t="str">
            <v xml:space="preserve"> </v>
          </cell>
          <cell r="AG96" t="str">
            <v xml:space="preserve"> </v>
          </cell>
          <cell r="AH96" t="str">
            <v xml:space="preserve"> </v>
          </cell>
          <cell r="AI96" t="str">
            <v xml:space="preserve"> </v>
          </cell>
          <cell r="AJ96" t="str">
            <v xml:space="preserve"> </v>
          </cell>
          <cell r="AK96" t="str">
            <v xml:space="preserve"> </v>
          </cell>
          <cell r="AL96" t="str">
            <v xml:space="preserve"> </v>
          </cell>
          <cell r="AM96" t="str">
            <v xml:space="preserve"> </v>
          </cell>
        </row>
        <row r="97">
          <cell r="A97" t="str">
            <v xml:space="preserve"> </v>
          </cell>
          <cell r="B97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00001</v>
          </cell>
          <cell r="B9" t="str">
            <v>ANDRADE PADILLA DANIEL</v>
          </cell>
          <cell r="C9">
            <v>11767.5</v>
          </cell>
          <cell r="D9">
            <v>1372.88</v>
          </cell>
          <cell r="E9">
            <v>1000</v>
          </cell>
          <cell r="F9">
            <v>0</v>
          </cell>
          <cell r="G9">
            <v>0</v>
          </cell>
          <cell r="H9">
            <v>13140.38</v>
          </cell>
          <cell r="I9">
            <v>15</v>
          </cell>
          <cell r="J9">
            <v>2232.7399999999998</v>
          </cell>
          <cell r="K9">
            <v>0</v>
          </cell>
          <cell r="L9">
            <v>0</v>
          </cell>
          <cell r="M9">
            <v>0</v>
          </cell>
          <cell r="N9">
            <v>1007.62</v>
          </cell>
          <cell r="O9">
            <v>1007.62</v>
          </cell>
          <cell r="P9">
            <v>357.9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140</v>
          </cell>
          <cell r="Z9">
            <v>0</v>
          </cell>
          <cell r="AA9">
            <v>3753.26</v>
          </cell>
          <cell r="AB9">
            <v>9387.1200000000008</v>
          </cell>
          <cell r="AC9">
            <v>249.26</v>
          </cell>
          <cell r="AD9">
            <v>588.02</v>
          </cell>
          <cell r="AE9">
            <v>938.12</v>
          </cell>
          <cell r="AF9">
            <v>284.86</v>
          </cell>
          <cell r="AG9">
            <v>282.81</v>
          </cell>
          <cell r="AH9">
            <v>25475.360000000001</v>
          </cell>
          <cell r="AI9">
            <v>1775.4</v>
          </cell>
          <cell r="AJ9">
            <v>712.16</v>
          </cell>
          <cell r="AK9">
            <v>142.44</v>
          </cell>
          <cell r="AL9">
            <v>0</v>
          </cell>
          <cell r="AM9">
            <v>28673.03</v>
          </cell>
        </row>
        <row r="10">
          <cell r="A10" t="str">
            <v>00005</v>
          </cell>
          <cell r="B10" t="str">
            <v>CONTRERAS GARCIA LUCILA</v>
          </cell>
          <cell r="C10">
            <v>14409</v>
          </cell>
          <cell r="D10">
            <v>1681.05</v>
          </cell>
          <cell r="E10">
            <v>1000</v>
          </cell>
          <cell r="F10">
            <v>0</v>
          </cell>
          <cell r="G10">
            <v>0</v>
          </cell>
          <cell r="H10">
            <v>16090.05</v>
          </cell>
          <cell r="I10">
            <v>15</v>
          </cell>
          <cell r="J10">
            <v>0</v>
          </cell>
          <cell r="K10">
            <v>6092.43</v>
          </cell>
          <cell r="L10">
            <v>0</v>
          </cell>
          <cell r="M10">
            <v>0</v>
          </cell>
          <cell r="N10">
            <v>1461.8</v>
          </cell>
          <cell r="O10">
            <v>1461.8</v>
          </cell>
          <cell r="P10">
            <v>424.96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7994.19</v>
          </cell>
          <cell r="AB10">
            <v>8095.86</v>
          </cell>
          <cell r="AC10">
            <v>291.54000000000002</v>
          </cell>
          <cell r="AD10">
            <v>706.54</v>
          </cell>
          <cell r="AE10">
            <v>1006.98</v>
          </cell>
          <cell r="AF10">
            <v>333.2</v>
          </cell>
          <cell r="AG10">
            <v>341.8</v>
          </cell>
          <cell r="AH10">
            <v>29797.52</v>
          </cell>
          <cell r="AI10">
            <v>2005.06</v>
          </cell>
          <cell r="AJ10">
            <v>832.98</v>
          </cell>
          <cell r="AK10">
            <v>166.6</v>
          </cell>
          <cell r="AL10">
            <v>0</v>
          </cell>
          <cell r="AM10">
            <v>33477.160000000003</v>
          </cell>
        </row>
        <row r="11">
          <cell r="A11" t="str">
            <v>00007</v>
          </cell>
          <cell r="B11" t="str">
            <v>DE LEON CORONA JANE VANESSA</v>
          </cell>
          <cell r="C11">
            <v>11767.5</v>
          </cell>
          <cell r="D11">
            <v>1372.88</v>
          </cell>
          <cell r="E11">
            <v>1000</v>
          </cell>
          <cell r="F11">
            <v>3232.5</v>
          </cell>
          <cell r="G11">
            <v>0</v>
          </cell>
          <cell r="H11">
            <v>16372.88</v>
          </cell>
          <cell r="I11">
            <v>0</v>
          </cell>
          <cell r="J11">
            <v>0</v>
          </cell>
          <cell r="K11">
            <v>3480.41</v>
          </cell>
          <cell r="L11">
            <v>0</v>
          </cell>
          <cell r="M11">
            <v>0</v>
          </cell>
          <cell r="N11">
            <v>1567.72</v>
          </cell>
          <cell r="O11">
            <v>1567.72</v>
          </cell>
          <cell r="P11">
            <v>362.64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750</v>
          </cell>
          <cell r="Z11">
            <v>0</v>
          </cell>
          <cell r="AA11">
            <v>6160.77</v>
          </cell>
          <cell r="AB11">
            <v>10212.11</v>
          </cell>
          <cell r="AC11">
            <v>252.24</v>
          </cell>
          <cell r="AD11">
            <v>578.86</v>
          </cell>
          <cell r="AE11">
            <v>942.96</v>
          </cell>
          <cell r="AF11">
            <v>288.27999999999997</v>
          </cell>
          <cell r="AG11">
            <v>347.46</v>
          </cell>
          <cell r="AH11">
            <v>25780.66</v>
          </cell>
          <cell r="AI11">
            <v>1774.06</v>
          </cell>
          <cell r="AJ11">
            <v>720.7</v>
          </cell>
          <cell r="AK11">
            <v>144.13999999999999</v>
          </cell>
          <cell r="AL11">
            <v>0</v>
          </cell>
          <cell r="AM11">
            <v>29055.3</v>
          </cell>
        </row>
        <row r="12">
          <cell r="A12" t="str">
            <v>00015</v>
          </cell>
          <cell r="B12" t="str">
            <v>LOPEZ HUESO TAYDE LUCINA</v>
          </cell>
          <cell r="C12">
            <v>14409</v>
          </cell>
          <cell r="D12">
            <v>1681.05</v>
          </cell>
          <cell r="E12">
            <v>1000</v>
          </cell>
          <cell r="F12">
            <v>0</v>
          </cell>
          <cell r="G12">
            <v>0</v>
          </cell>
          <cell r="H12">
            <v>16090.05</v>
          </cell>
          <cell r="I12">
            <v>15</v>
          </cell>
          <cell r="J12">
            <v>0</v>
          </cell>
          <cell r="K12">
            <v>5012.62</v>
          </cell>
          <cell r="L12">
            <v>0</v>
          </cell>
          <cell r="M12">
            <v>0</v>
          </cell>
          <cell r="N12">
            <v>1461.8</v>
          </cell>
          <cell r="O12">
            <v>1461.8</v>
          </cell>
          <cell r="P12">
            <v>424.96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200</v>
          </cell>
          <cell r="Z12">
            <v>0</v>
          </cell>
          <cell r="AA12">
            <v>7114.38</v>
          </cell>
          <cell r="AB12">
            <v>8975.67</v>
          </cell>
          <cell r="AC12">
            <v>291.54000000000002</v>
          </cell>
          <cell r="AD12">
            <v>706.52</v>
          </cell>
          <cell r="AE12">
            <v>1006.96</v>
          </cell>
          <cell r="AF12">
            <v>333.18</v>
          </cell>
          <cell r="AG12">
            <v>341.8</v>
          </cell>
          <cell r="AH12">
            <v>29796.98</v>
          </cell>
          <cell r="AI12">
            <v>2005.02</v>
          </cell>
          <cell r="AJ12">
            <v>832.96</v>
          </cell>
          <cell r="AK12">
            <v>166.6</v>
          </cell>
          <cell r="AL12">
            <v>0</v>
          </cell>
          <cell r="AM12">
            <v>33476.54</v>
          </cell>
        </row>
        <row r="13">
          <cell r="A13" t="str">
            <v>00021</v>
          </cell>
          <cell r="B13" t="str">
            <v>ROJAS LOPEZ MIGUEL ANGEL</v>
          </cell>
          <cell r="C13">
            <v>7918.2</v>
          </cell>
          <cell r="D13">
            <v>923.79</v>
          </cell>
          <cell r="E13">
            <v>1000</v>
          </cell>
          <cell r="F13">
            <v>0</v>
          </cell>
          <cell r="G13">
            <v>0</v>
          </cell>
          <cell r="H13">
            <v>8841.99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548.58000000000004</v>
          </cell>
          <cell r="O13">
            <v>548.58000000000004</v>
          </cell>
          <cell r="P13">
            <v>242.34</v>
          </cell>
          <cell r="Q13">
            <v>1800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2590.92</v>
          </cell>
          <cell r="AB13">
            <v>6251.07</v>
          </cell>
          <cell r="AC13">
            <v>176.38</v>
          </cell>
          <cell r="AD13">
            <v>389.94</v>
          </cell>
          <cell r="AE13">
            <v>819.42</v>
          </cell>
          <cell r="AF13">
            <v>201.58</v>
          </cell>
          <cell r="AG13">
            <v>196.84</v>
          </cell>
          <cell r="AH13">
            <v>18027.04</v>
          </cell>
          <cell r="AI13">
            <v>1385.74</v>
          </cell>
          <cell r="AJ13">
            <v>503.94</v>
          </cell>
          <cell r="AK13">
            <v>100.78</v>
          </cell>
          <cell r="AL13">
            <v>0</v>
          </cell>
          <cell r="AM13">
            <v>20415.919999999998</v>
          </cell>
        </row>
        <row r="14">
          <cell r="A14" t="str">
            <v>00042</v>
          </cell>
          <cell r="B14" t="str">
            <v>MUCIÑO VELAZQUEZ ERIKA VIVIANA</v>
          </cell>
          <cell r="C14">
            <v>9800.7000000000007</v>
          </cell>
          <cell r="D14">
            <v>1143.4100000000001</v>
          </cell>
          <cell r="E14">
            <v>1000</v>
          </cell>
          <cell r="F14">
            <v>0</v>
          </cell>
          <cell r="G14">
            <v>0</v>
          </cell>
          <cell r="H14">
            <v>10944.11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753.4</v>
          </cell>
          <cell r="O14">
            <v>753.4</v>
          </cell>
          <cell r="P14">
            <v>277.10000000000002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1030.5</v>
          </cell>
          <cell r="AB14">
            <v>9913.61</v>
          </cell>
          <cell r="AC14">
            <v>198.3</v>
          </cell>
          <cell r="AD14">
            <v>447.94</v>
          </cell>
          <cell r="AE14">
            <v>855.12</v>
          </cell>
          <cell r="AF14">
            <v>226.64</v>
          </cell>
          <cell r="AG14">
            <v>238.89</v>
          </cell>
          <cell r="AH14">
            <v>20267.82</v>
          </cell>
          <cell r="AI14">
            <v>1501.36</v>
          </cell>
          <cell r="AJ14">
            <v>566.58000000000004</v>
          </cell>
          <cell r="AK14">
            <v>113.32</v>
          </cell>
          <cell r="AL14">
            <v>0</v>
          </cell>
          <cell r="AM14">
            <v>22914.61</v>
          </cell>
        </row>
        <row r="15">
          <cell r="A15" t="str">
            <v>00061</v>
          </cell>
          <cell r="B15" t="str">
            <v>ARREOLA CASTAÑEDA ALBERTO</v>
          </cell>
          <cell r="C15">
            <v>9999.9</v>
          </cell>
          <cell r="D15">
            <v>1166.6500000000001</v>
          </cell>
          <cell r="E15">
            <v>1000</v>
          </cell>
          <cell r="F15">
            <v>9000.1</v>
          </cell>
          <cell r="G15">
            <v>0</v>
          </cell>
          <cell r="H15">
            <v>20166.650000000001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2412.36</v>
          </cell>
          <cell r="O15">
            <v>2412.36</v>
          </cell>
          <cell r="P15">
            <v>383.82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2796.18</v>
          </cell>
          <cell r="AB15">
            <v>17370.47</v>
          </cell>
          <cell r="AC15">
            <v>265.60000000000002</v>
          </cell>
          <cell r="AD15">
            <v>599.94000000000005</v>
          </cell>
          <cell r="AE15">
            <v>964.72</v>
          </cell>
          <cell r="AF15">
            <v>303.54000000000002</v>
          </cell>
          <cell r="AG15">
            <v>423.33</v>
          </cell>
          <cell r="AH15">
            <v>27145.200000000001</v>
          </cell>
          <cell r="AI15">
            <v>1830.26</v>
          </cell>
          <cell r="AJ15">
            <v>758.84</v>
          </cell>
          <cell r="AK15">
            <v>151.76</v>
          </cell>
          <cell r="AL15">
            <v>0</v>
          </cell>
          <cell r="AM15">
            <v>30612.93</v>
          </cell>
        </row>
        <row r="16">
          <cell r="A16" t="str">
            <v>00067</v>
          </cell>
          <cell r="B16" t="str">
            <v>FLORES DIAZ MARIA DE LA LUZ</v>
          </cell>
          <cell r="C16">
            <v>6223.2</v>
          </cell>
          <cell r="D16">
            <v>726.04</v>
          </cell>
          <cell r="E16">
            <v>1000</v>
          </cell>
          <cell r="F16">
            <v>0</v>
          </cell>
          <cell r="G16">
            <v>0</v>
          </cell>
          <cell r="H16">
            <v>6949.24</v>
          </cell>
          <cell r="I16">
            <v>0</v>
          </cell>
          <cell r="J16">
            <v>0</v>
          </cell>
          <cell r="K16">
            <v>0</v>
          </cell>
          <cell r="L16">
            <v>-250.2</v>
          </cell>
          <cell r="M16">
            <v>0</v>
          </cell>
          <cell r="N16">
            <v>365.3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6949.24</v>
          </cell>
          <cell r="AC16">
            <v>170.88</v>
          </cell>
          <cell r="AD16">
            <v>329.22</v>
          </cell>
          <cell r="AE16">
            <v>805.78</v>
          </cell>
          <cell r="AF16">
            <v>143.9</v>
          </cell>
          <cell r="AG16">
            <v>158.97999999999999</v>
          </cell>
          <cell r="AH16">
            <v>12869.4</v>
          </cell>
          <cell r="AI16">
            <v>1305.8800000000001</v>
          </cell>
          <cell r="AJ16">
            <v>359.76</v>
          </cell>
          <cell r="AK16">
            <v>71.959999999999994</v>
          </cell>
          <cell r="AL16">
            <v>0</v>
          </cell>
          <cell r="AM16">
            <v>14909.88</v>
          </cell>
        </row>
        <row r="17">
          <cell r="A17" t="str">
            <v>00071</v>
          </cell>
          <cell r="B17" t="str">
            <v>HUERTA GOMEZ ELIZABETH</v>
          </cell>
          <cell r="C17">
            <v>13087.5</v>
          </cell>
          <cell r="D17">
            <v>1526.88</v>
          </cell>
          <cell r="E17">
            <v>1000</v>
          </cell>
          <cell r="F17">
            <v>0</v>
          </cell>
          <cell r="G17">
            <v>0</v>
          </cell>
          <cell r="H17">
            <v>14614.38</v>
          </cell>
          <cell r="I17">
            <v>0</v>
          </cell>
          <cell r="J17">
            <v>0</v>
          </cell>
          <cell r="K17">
            <v>3759.95</v>
          </cell>
          <cell r="L17">
            <v>0</v>
          </cell>
          <cell r="M17">
            <v>0</v>
          </cell>
          <cell r="N17">
            <v>1225</v>
          </cell>
          <cell r="O17">
            <v>1225</v>
          </cell>
          <cell r="P17">
            <v>382.56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32.9</v>
          </cell>
          <cell r="Z17">
            <v>0</v>
          </cell>
          <cell r="AA17">
            <v>5400.41</v>
          </cell>
          <cell r="AB17">
            <v>9213.9699999999993</v>
          </cell>
          <cell r="AC17">
            <v>264.8</v>
          </cell>
          <cell r="AD17">
            <v>641.74</v>
          </cell>
          <cell r="AE17">
            <v>963.42</v>
          </cell>
          <cell r="AF17">
            <v>302.64</v>
          </cell>
          <cell r="AG17">
            <v>312.29000000000002</v>
          </cell>
          <cell r="AH17">
            <v>27064.7</v>
          </cell>
          <cell r="AI17">
            <v>1869.96</v>
          </cell>
          <cell r="AJ17">
            <v>756.58</v>
          </cell>
          <cell r="AK17">
            <v>151.32</v>
          </cell>
          <cell r="AL17">
            <v>0</v>
          </cell>
          <cell r="AM17">
            <v>30457.49</v>
          </cell>
        </row>
        <row r="18">
          <cell r="A18" t="str">
            <v>00080</v>
          </cell>
          <cell r="B18" t="str">
            <v>ROMERO ROMERO INGRID</v>
          </cell>
          <cell r="C18">
            <v>15504</v>
          </cell>
          <cell r="D18">
            <v>1808.8</v>
          </cell>
          <cell r="E18">
            <v>1000</v>
          </cell>
          <cell r="F18">
            <v>0</v>
          </cell>
          <cell r="G18">
            <v>0</v>
          </cell>
          <cell r="H18">
            <v>17312.8</v>
          </cell>
          <cell r="I18">
            <v>15</v>
          </cell>
          <cell r="J18">
            <v>0</v>
          </cell>
          <cell r="K18">
            <v>4470.6400000000003</v>
          </cell>
          <cell r="L18">
            <v>0</v>
          </cell>
          <cell r="M18">
            <v>0</v>
          </cell>
          <cell r="N18">
            <v>1665.6</v>
          </cell>
          <cell r="O18">
            <v>1665.6</v>
          </cell>
          <cell r="P18">
            <v>460.1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200</v>
          </cell>
          <cell r="Z18">
            <v>0</v>
          </cell>
          <cell r="AA18">
            <v>6811.34</v>
          </cell>
          <cell r="AB18">
            <v>10501.46</v>
          </cell>
          <cell r="AC18">
            <v>313.7</v>
          </cell>
          <cell r="AD18">
            <v>760.22</v>
          </cell>
          <cell r="AE18">
            <v>1043.06</v>
          </cell>
          <cell r="AF18">
            <v>358.52</v>
          </cell>
          <cell r="AG18">
            <v>366.26</v>
          </cell>
          <cell r="AH18">
            <v>32061.9</v>
          </cell>
          <cell r="AI18">
            <v>2116.98</v>
          </cell>
          <cell r="AJ18">
            <v>896.28</v>
          </cell>
          <cell r="AK18">
            <v>179.26</v>
          </cell>
          <cell r="AL18">
            <v>0</v>
          </cell>
          <cell r="AM18">
            <v>35979.199999999997</v>
          </cell>
        </row>
        <row r="19">
          <cell r="A19" t="str">
            <v>00093</v>
          </cell>
          <cell r="B19" t="str">
            <v>HERNANDEZ VIRGEN VERONICA</v>
          </cell>
          <cell r="C19">
            <v>9168</v>
          </cell>
          <cell r="D19">
            <v>1069.5999999999999</v>
          </cell>
          <cell r="E19">
            <v>1000</v>
          </cell>
          <cell r="F19">
            <v>0</v>
          </cell>
          <cell r="G19">
            <v>0</v>
          </cell>
          <cell r="H19">
            <v>10237.6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684.56</v>
          </cell>
          <cell r="O19">
            <v>684.56</v>
          </cell>
          <cell r="P19">
            <v>256.77999999999997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941.34</v>
          </cell>
          <cell r="AB19">
            <v>9296.26</v>
          </cell>
          <cell r="AC19">
            <v>185.5</v>
          </cell>
          <cell r="AD19">
            <v>410.12</v>
          </cell>
          <cell r="AE19">
            <v>834.28</v>
          </cell>
          <cell r="AF19">
            <v>212</v>
          </cell>
          <cell r="AG19">
            <v>224.75</v>
          </cell>
          <cell r="AH19">
            <v>18959.080000000002</v>
          </cell>
          <cell r="AI19">
            <v>1429.9</v>
          </cell>
          <cell r="AJ19">
            <v>530</v>
          </cell>
          <cell r="AK19">
            <v>106</v>
          </cell>
          <cell r="AL19">
            <v>0</v>
          </cell>
          <cell r="AM19">
            <v>21461.73</v>
          </cell>
        </row>
        <row r="20">
          <cell r="A20" t="str">
            <v>00096</v>
          </cell>
          <cell r="B20" t="str">
            <v>SANCHEZ SANCHEZ MICAELA</v>
          </cell>
          <cell r="C20">
            <v>6223.2</v>
          </cell>
          <cell r="D20">
            <v>726.04</v>
          </cell>
          <cell r="E20">
            <v>1000</v>
          </cell>
          <cell r="F20">
            <v>0</v>
          </cell>
          <cell r="G20">
            <v>0</v>
          </cell>
          <cell r="H20">
            <v>6949.24</v>
          </cell>
          <cell r="I20">
            <v>0</v>
          </cell>
          <cell r="J20">
            <v>0</v>
          </cell>
          <cell r="K20">
            <v>0</v>
          </cell>
          <cell r="L20">
            <v>-250.2</v>
          </cell>
          <cell r="M20">
            <v>0</v>
          </cell>
          <cell r="N20">
            <v>365.3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6949.24</v>
          </cell>
          <cell r="AC20">
            <v>170.88</v>
          </cell>
          <cell r="AD20">
            <v>307.60000000000002</v>
          </cell>
          <cell r="AE20">
            <v>805.78</v>
          </cell>
          <cell r="AF20">
            <v>143.9</v>
          </cell>
          <cell r="AG20">
            <v>158.97999999999999</v>
          </cell>
          <cell r="AH20">
            <v>12869.4</v>
          </cell>
          <cell r="AI20">
            <v>1284.26</v>
          </cell>
          <cell r="AJ20">
            <v>359.76</v>
          </cell>
          <cell r="AK20">
            <v>71.959999999999994</v>
          </cell>
          <cell r="AL20">
            <v>0</v>
          </cell>
          <cell r="AM20">
            <v>14888.26</v>
          </cell>
        </row>
        <row r="21">
          <cell r="A21" t="str">
            <v>00113</v>
          </cell>
          <cell r="B21" t="str">
            <v>HERNANDEZ MURILLO JOSE ADRIAN</v>
          </cell>
          <cell r="C21">
            <v>17429.400000000001</v>
          </cell>
          <cell r="D21">
            <v>2033.43</v>
          </cell>
          <cell r="E21">
            <v>1000</v>
          </cell>
          <cell r="F21">
            <v>0</v>
          </cell>
          <cell r="G21">
            <v>0</v>
          </cell>
          <cell r="H21">
            <v>19462.830000000002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2076.88</v>
          </cell>
          <cell r="O21">
            <v>2076.88</v>
          </cell>
          <cell r="P21">
            <v>554.1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2630.98</v>
          </cell>
          <cell r="AB21">
            <v>16831.849999999999</v>
          </cell>
          <cell r="AC21">
            <v>373</v>
          </cell>
          <cell r="AD21">
            <v>903.92</v>
          </cell>
          <cell r="AE21">
            <v>1139.6199999999999</v>
          </cell>
          <cell r="AF21">
            <v>426.28</v>
          </cell>
          <cell r="AG21">
            <v>409.25</v>
          </cell>
          <cell r="AH21">
            <v>38122.080000000002</v>
          </cell>
          <cell r="AI21">
            <v>2416.54</v>
          </cell>
          <cell r="AJ21">
            <v>1065.7</v>
          </cell>
          <cell r="AK21">
            <v>213.14</v>
          </cell>
          <cell r="AL21">
            <v>0</v>
          </cell>
          <cell r="AM21">
            <v>42652.99</v>
          </cell>
        </row>
        <row r="22">
          <cell r="A22" t="str">
            <v>00118</v>
          </cell>
          <cell r="B22" t="str">
            <v>RAMIREZ GALLEGOS LORENA</v>
          </cell>
          <cell r="C22">
            <v>8550</v>
          </cell>
          <cell r="D22">
            <v>997.5</v>
          </cell>
          <cell r="E22">
            <v>1000</v>
          </cell>
          <cell r="F22">
            <v>3450</v>
          </cell>
          <cell r="G22">
            <v>0</v>
          </cell>
          <cell r="H22">
            <v>12997.5</v>
          </cell>
          <cell r="I22">
            <v>15</v>
          </cell>
          <cell r="J22">
            <v>0</v>
          </cell>
          <cell r="K22">
            <v>3128.87</v>
          </cell>
          <cell r="L22">
            <v>0</v>
          </cell>
          <cell r="M22">
            <v>0</v>
          </cell>
          <cell r="N22">
            <v>1044.82</v>
          </cell>
          <cell r="O22">
            <v>1044.82</v>
          </cell>
          <cell r="P22">
            <v>292.5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4481.1899999999996</v>
          </cell>
          <cell r="AB22">
            <v>8516.31</v>
          </cell>
          <cell r="AC22">
            <v>208</v>
          </cell>
          <cell r="AD22">
            <v>459.84</v>
          </cell>
          <cell r="AE22">
            <v>870.92</v>
          </cell>
          <cell r="AF22">
            <v>237.7</v>
          </cell>
          <cell r="AG22">
            <v>279.95</v>
          </cell>
          <cell r="AH22">
            <v>21258.34</v>
          </cell>
          <cell r="AI22">
            <v>1538.76</v>
          </cell>
          <cell r="AJ22">
            <v>594.27</v>
          </cell>
          <cell r="AK22">
            <v>118.86</v>
          </cell>
          <cell r="AL22">
            <v>0</v>
          </cell>
          <cell r="AM22">
            <v>24027.88</v>
          </cell>
        </row>
        <row r="23">
          <cell r="A23" t="str">
            <v>00156</v>
          </cell>
          <cell r="B23" t="str">
            <v>CARRILLO CARRILLO SANDRA LUZ</v>
          </cell>
          <cell r="C23">
            <v>7918.2</v>
          </cell>
          <cell r="D23">
            <v>923.79</v>
          </cell>
          <cell r="E23">
            <v>1000</v>
          </cell>
          <cell r="F23">
            <v>0</v>
          </cell>
          <cell r="G23">
            <v>0</v>
          </cell>
          <cell r="H23">
            <v>8841.99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548.58000000000004</v>
          </cell>
          <cell r="O23">
            <v>548.58000000000004</v>
          </cell>
          <cell r="P23">
            <v>217.44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766.02</v>
          </cell>
          <cell r="AB23">
            <v>8075.97</v>
          </cell>
          <cell r="AC23">
            <v>160.22</v>
          </cell>
          <cell r="AD23">
            <v>354.22</v>
          </cell>
          <cell r="AE23">
            <v>795.08</v>
          </cell>
          <cell r="AF23">
            <v>183.1</v>
          </cell>
          <cell r="AG23">
            <v>196.84</v>
          </cell>
          <cell r="AH23">
            <v>16374.9</v>
          </cell>
          <cell r="AI23">
            <v>1309.52</v>
          </cell>
          <cell r="AJ23">
            <v>457.76</v>
          </cell>
          <cell r="AK23">
            <v>91.56</v>
          </cell>
          <cell r="AL23">
            <v>0</v>
          </cell>
          <cell r="AM23">
            <v>18613.68</v>
          </cell>
        </row>
        <row r="24">
          <cell r="A24" t="str">
            <v>00165</v>
          </cell>
          <cell r="B24" t="str">
            <v>GOMEZ DUEÑAS ROSELIA</v>
          </cell>
          <cell r="C24">
            <v>6660</v>
          </cell>
          <cell r="D24">
            <v>777</v>
          </cell>
          <cell r="E24">
            <v>1000</v>
          </cell>
          <cell r="F24">
            <v>0</v>
          </cell>
          <cell r="G24">
            <v>0</v>
          </cell>
          <cell r="H24">
            <v>7437</v>
          </cell>
          <cell r="I24">
            <v>15</v>
          </cell>
          <cell r="J24">
            <v>0</v>
          </cell>
          <cell r="K24">
            <v>2286.91</v>
          </cell>
          <cell r="L24">
            <v>-250.2</v>
          </cell>
          <cell r="M24">
            <v>0</v>
          </cell>
          <cell r="N24">
            <v>411.68</v>
          </cell>
          <cell r="O24">
            <v>161.47999999999999</v>
          </cell>
          <cell r="P24">
            <v>184.84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2648.23</v>
          </cell>
          <cell r="AB24">
            <v>4788.7700000000004</v>
          </cell>
          <cell r="AC24">
            <v>136.22</v>
          </cell>
          <cell r="AD24">
            <v>291.95999999999998</v>
          </cell>
          <cell r="AE24">
            <v>771.08</v>
          </cell>
          <cell r="AF24">
            <v>155.68</v>
          </cell>
          <cell r="AG24">
            <v>168.74</v>
          </cell>
          <cell r="AH24">
            <v>13921.64</v>
          </cell>
          <cell r="AI24">
            <v>1199.26</v>
          </cell>
          <cell r="AJ24">
            <v>389.18</v>
          </cell>
          <cell r="AK24">
            <v>77.84</v>
          </cell>
          <cell r="AL24">
            <v>0</v>
          </cell>
          <cell r="AM24">
            <v>15912.34</v>
          </cell>
        </row>
        <row r="25">
          <cell r="A25" t="str">
            <v>00169</v>
          </cell>
          <cell r="B25" t="str">
            <v>TOVAR LOPEZ ROGELIO</v>
          </cell>
          <cell r="C25">
            <v>15750</v>
          </cell>
          <cell r="D25">
            <v>1837.5</v>
          </cell>
          <cell r="E25">
            <v>1000</v>
          </cell>
          <cell r="F25">
            <v>1850.8</v>
          </cell>
          <cell r="G25">
            <v>0</v>
          </cell>
          <cell r="H25">
            <v>19438.3</v>
          </cell>
          <cell r="I25">
            <v>15</v>
          </cell>
          <cell r="J25">
            <v>2048.0500000000002</v>
          </cell>
          <cell r="K25">
            <v>0</v>
          </cell>
          <cell r="L25">
            <v>0</v>
          </cell>
          <cell r="M25">
            <v>0</v>
          </cell>
          <cell r="N25">
            <v>2113.48</v>
          </cell>
          <cell r="O25">
            <v>2113.48</v>
          </cell>
          <cell r="P25">
            <v>467.98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150</v>
          </cell>
          <cell r="Z25">
            <v>0</v>
          </cell>
          <cell r="AA25">
            <v>4794.51</v>
          </cell>
          <cell r="AB25">
            <v>14643.79</v>
          </cell>
          <cell r="AC25">
            <v>318.68</v>
          </cell>
          <cell r="AD25">
            <v>772.3</v>
          </cell>
          <cell r="AE25">
            <v>1051.18</v>
          </cell>
          <cell r="AF25">
            <v>364.2</v>
          </cell>
          <cell r="AG25">
            <v>408.77</v>
          </cell>
          <cell r="AH25">
            <v>32571.119999999999</v>
          </cell>
          <cell r="AI25">
            <v>2142.16</v>
          </cell>
          <cell r="AJ25">
            <v>910.52</v>
          </cell>
          <cell r="AK25">
            <v>182.1</v>
          </cell>
          <cell r="AL25">
            <v>0</v>
          </cell>
          <cell r="AM25">
            <v>36578.870000000003</v>
          </cell>
        </row>
        <row r="26">
          <cell r="A26" t="str">
            <v>00187</v>
          </cell>
          <cell r="B26" t="str">
            <v>GALLEGOS NEGRETE ROSA ELENA</v>
          </cell>
          <cell r="C26">
            <v>6660</v>
          </cell>
          <cell r="D26">
            <v>777</v>
          </cell>
          <cell r="E26">
            <v>1000</v>
          </cell>
          <cell r="F26">
            <v>0</v>
          </cell>
          <cell r="G26">
            <v>0</v>
          </cell>
          <cell r="H26">
            <v>7437</v>
          </cell>
          <cell r="I26">
            <v>0</v>
          </cell>
          <cell r="J26">
            <v>0</v>
          </cell>
          <cell r="K26">
            <v>2479.0500000000002</v>
          </cell>
          <cell r="L26">
            <v>-250.2</v>
          </cell>
          <cell r="M26">
            <v>0</v>
          </cell>
          <cell r="N26">
            <v>411.68</v>
          </cell>
          <cell r="O26">
            <v>161.47999999999999</v>
          </cell>
          <cell r="P26">
            <v>184.06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2824.59</v>
          </cell>
          <cell r="AB26">
            <v>4612.41</v>
          </cell>
          <cell r="AC26">
            <v>135.62</v>
          </cell>
          <cell r="AD26">
            <v>290.7</v>
          </cell>
          <cell r="AE26">
            <v>770.52</v>
          </cell>
          <cell r="AF26">
            <v>155</v>
          </cell>
          <cell r="AG26">
            <v>168.74</v>
          </cell>
          <cell r="AH26">
            <v>13862.08</v>
          </cell>
          <cell r="AI26">
            <v>1196.8399999999999</v>
          </cell>
          <cell r="AJ26">
            <v>387.51</v>
          </cell>
          <cell r="AK26">
            <v>77.5</v>
          </cell>
          <cell r="AL26">
            <v>0</v>
          </cell>
          <cell r="AM26">
            <v>15847.67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9918.2999999999993</v>
          </cell>
          <cell r="D27">
            <v>1157.1300000000001</v>
          </cell>
          <cell r="E27">
            <v>1000</v>
          </cell>
          <cell r="F27">
            <v>0</v>
          </cell>
          <cell r="G27">
            <v>0</v>
          </cell>
          <cell r="H27">
            <v>11075.43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766.18</v>
          </cell>
          <cell r="O27">
            <v>766.18</v>
          </cell>
          <cell r="P27">
            <v>280.86</v>
          </cell>
          <cell r="Q27">
            <v>600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1647.04</v>
          </cell>
          <cell r="AB27">
            <v>9428.39</v>
          </cell>
          <cell r="AC27">
            <v>200.68</v>
          </cell>
          <cell r="AD27">
            <v>453.32</v>
          </cell>
          <cell r="AE27">
            <v>859</v>
          </cell>
          <cell r="AF27">
            <v>229.35</v>
          </cell>
          <cell r="AG27">
            <v>241.51</v>
          </cell>
          <cell r="AH27">
            <v>20510.88</v>
          </cell>
          <cell r="AI27">
            <v>1513</v>
          </cell>
          <cell r="AJ27">
            <v>573.38</v>
          </cell>
          <cell r="AK27">
            <v>114.68</v>
          </cell>
          <cell r="AL27">
            <v>0</v>
          </cell>
          <cell r="AM27">
            <v>23182.799999999999</v>
          </cell>
        </row>
        <row r="28">
          <cell r="A28" t="str">
            <v>00199</v>
          </cell>
          <cell r="B28" t="str">
            <v>MEZA ARANA MAYRA GISELA</v>
          </cell>
          <cell r="C28">
            <v>11767.5</v>
          </cell>
          <cell r="D28">
            <v>1372.88</v>
          </cell>
          <cell r="E28">
            <v>1000</v>
          </cell>
          <cell r="F28">
            <v>3232.5</v>
          </cell>
          <cell r="G28">
            <v>0</v>
          </cell>
          <cell r="H28">
            <v>16372.88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1567.72</v>
          </cell>
          <cell r="O28">
            <v>1567.72</v>
          </cell>
          <cell r="P28">
            <v>362.64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1930.36</v>
          </cell>
          <cell r="AB28">
            <v>14442.52</v>
          </cell>
          <cell r="AC28">
            <v>252.24</v>
          </cell>
          <cell r="AD28">
            <v>578.86</v>
          </cell>
          <cell r="AE28">
            <v>942.96</v>
          </cell>
          <cell r="AF28">
            <v>288.27999999999997</v>
          </cell>
          <cell r="AG28">
            <v>347.46</v>
          </cell>
          <cell r="AH28">
            <v>25780.66</v>
          </cell>
          <cell r="AI28">
            <v>1774.06</v>
          </cell>
          <cell r="AJ28">
            <v>720.7</v>
          </cell>
          <cell r="AK28">
            <v>144.13999999999999</v>
          </cell>
          <cell r="AL28">
            <v>0</v>
          </cell>
          <cell r="AM28">
            <v>29055.3</v>
          </cell>
        </row>
        <row r="29">
          <cell r="A29" t="str">
            <v>00202</v>
          </cell>
          <cell r="B29" t="str">
            <v>ARCINIEGA OROPEZA ALEJANDRA PAOLA</v>
          </cell>
          <cell r="C29">
            <v>9168</v>
          </cell>
          <cell r="D29">
            <v>1272.32</v>
          </cell>
          <cell r="E29">
            <v>1000</v>
          </cell>
          <cell r="F29">
            <v>0</v>
          </cell>
          <cell r="G29">
            <v>0</v>
          </cell>
          <cell r="H29">
            <v>10440.32</v>
          </cell>
          <cell r="I29">
            <v>0</v>
          </cell>
          <cell r="J29">
            <v>0</v>
          </cell>
          <cell r="K29">
            <v>3472.85</v>
          </cell>
          <cell r="L29">
            <v>0</v>
          </cell>
          <cell r="M29">
            <v>0</v>
          </cell>
          <cell r="N29">
            <v>684.56</v>
          </cell>
          <cell r="O29">
            <v>684.56</v>
          </cell>
          <cell r="P29">
            <v>265.27999999999997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140</v>
          </cell>
          <cell r="Z29">
            <v>0</v>
          </cell>
          <cell r="AA29">
            <v>4562.6899999999996</v>
          </cell>
          <cell r="AB29">
            <v>5877.63</v>
          </cell>
          <cell r="AC29">
            <v>190.84</v>
          </cell>
          <cell r="AD29">
            <v>421.94</v>
          </cell>
          <cell r="AE29">
            <v>842.98</v>
          </cell>
          <cell r="AF29">
            <v>218.12</v>
          </cell>
          <cell r="AG29">
            <v>228.81</v>
          </cell>
          <cell r="AH29">
            <v>19505.86</v>
          </cell>
          <cell r="AI29">
            <v>1455.76</v>
          </cell>
          <cell r="AJ29">
            <v>545.28</v>
          </cell>
          <cell r="AK29">
            <v>109.06</v>
          </cell>
          <cell r="AL29">
            <v>0</v>
          </cell>
          <cell r="AM29">
            <v>22062.89</v>
          </cell>
        </row>
        <row r="30">
          <cell r="A30" t="str">
            <v>00276</v>
          </cell>
          <cell r="B30" t="str">
            <v>MATA AVILA JESUS</v>
          </cell>
          <cell r="C30">
            <v>10275</v>
          </cell>
          <cell r="D30">
            <v>1198.75</v>
          </cell>
          <cell r="E30">
            <v>1000</v>
          </cell>
          <cell r="F30">
            <v>1925</v>
          </cell>
          <cell r="G30">
            <v>0</v>
          </cell>
          <cell r="H30">
            <v>13398.75</v>
          </cell>
          <cell r="I30">
            <v>15</v>
          </cell>
          <cell r="J30">
            <v>1458.3</v>
          </cell>
          <cell r="K30">
            <v>0</v>
          </cell>
          <cell r="L30">
            <v>0</v>
          </cell>
          <cell r="M30">
            <v>0</v>
          </cell>
          <cell r="N30">
            <v>1076.82</v>
          </cell>
          <cell r="O30">
            <v>1076.82</v>
          </cell>
          <cell r="P30">
            <v>345.74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140</v>
          </cell>
          <cell r="Z30">
            <v>0</v>
          </cell>
          <cell r="AA30">
            <v>3035.86</v>
          </cell>
          <cell r="AB30">
            <v>10362.89</v>
          </cell>
          <cell r="AC30">
            <v>241.58</v>
          </cell>
          <cell r="AD30">
            <v>545.72</v>
          </cell>
          <cell r="AE30">
            <v>925.64</v>
          </cell>
          <cell r="AF30">
            <v>276.10000000000002</v>
          </cell>
          <cell r="AG30">
            <v>287.97000000000003</v>
          </cell>
          <cell r="AH30">
            <v>24691.94</v>
          </cell>
          <cell r="AI30">
            <v>1712.94</v>
          </cell>
          <cell r="AJ30">
            <v>690.26</v>
          </cell>
          <cell r="AK30">
            <v>138.06</v>
          </cell>
          <cell r="AL30">
            <v>0</v>
          </cell>
          <cell r="AM30">
            <v>27797.27</v>
          </cell>
        </row>
        <row r="31">
          <cell r="A31" t="str">
            <v>00279</v>
          </cell>
          <cell r="B31" t="str">
            <v>BRAVO GARCIA ANDREA NALLELY</v>
          </cell>
          <cell r="C31">
            <v>6223.2</v>
          </cell>
          <cell r="D31">
            <v>726.04</v>
          </cell>
          <cell r="E31">
            <v>1000</v>
          </cell>
          <cell r="F31">
            <v>1113.9000000000001</v>
          </cell>
          <cell r="G31">
            <v>0</v>
          </cell>
          <cell r="H31">
            <v>8063.14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485.36</v>
          </cell>
          <cell r="O31">
            <v>485.36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485.36</v>
          </cell>
          <cell r="AB31">
            <v>7577.78</v>
          </cell>
          <cell r="AC31">
            <v>170.88</v>
          </cell>
          <cell r="AD31">
            <v>307.60000000000002</v>
          </cell>
          <cell r="AE31">
            <v>805.78</v>
          </cell>
          <cell r="AF31">
            <v>143.9</v>
          </cell>
          <cell r="AG31">
            <v>181.26</v>
          </cell>
          <cell r="AH31">
            <v>12869.4</v>
          </cell>
          <cell r="AI31">
            <v>1284.26</v>
          </cell>
          <cell r="AJ31">
            <v>359.76</v>
          </cell>
          <cell r="AK31">
            <v>71.959999999999994</v>
          </cell>
          <cell r="AL31">
            <v>0</v>
          </cell>
          <cell r="AM31">
            <v>14910.54</v>
          </cell>
        </row>
        <row r="32">
          <cell r="A32" t="str">
            <v>00451</v>
          </cell>
          <cell r="B32" t="str">
            <v>PARTIDA CEJA FRANCISCO JAVIER</v>
          </cell>
          <cell r="C32">
            <v>9168</v>
          </cell>
          <cell r="D32">
            <v>1069.5999999999999</v>
          </cell>
          <cell r="E32">
            <v>1000</v>
          </cell>
          <cell r="F32">
            <v>2000</v>
          </cell>
          <cell r="G32">
            <v>0</v>
          </cell>
          <cell r="H32">
            <v>12237.6</v>
          </cell>
          <cell r="I32">
            <v>0</v>
          </cell>
          <cell r="J32">
            <v>0</v>
          </cell>
          <cell r="K32">
            <v>3538.05</v>
          </cell>
          <cell r="L32">
            <v>0</v>
          </cell>
          <cell r="M32">
            <v>0</v>
          </cell>
          <cell r="N32">
            <v>911.7</v>
          </cell>
          <cell r="O32">
            <v>911.7</v>
          </cell>
          <cell r="P32">
            <v>338.82</v>
          </cell>
          <cell r="Q32">
            <v>1000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5788.57</v>
          </cell>
          <cell r="AB32">
            <v>6449.03</v>
          </cell>
          <cell r="AC32">
            <v>237.22</v>
          </cell>
          <cell r="AD32">
            <v>524.44000000000005</v>
          </cell>
          <cell r="AE32">
            <v>918.48</v>
          </cell>
          <cell r="AF32">
            <v>271.10000000000002</v>
          </cell>
          <cell r="AG32">
            <v>264.75</v>
          </cell>
          <cell r="AH32">
            <v>24244.42</v>
          </cell>
          <cell r="AI32">
            <v>1680.14</v>
          </cell>
          <cell r="AJ32">
            <v>677.74</v>
          </cell>
          <cell r="AK32">
            <v>135.54</v>
          </cell>
          <cell r="AL32">
            <v>0</v>
          </cell>
          <cell r="AM32">
            <v>27273.69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6660</v>
          </cell>
          <cell r="D33">
            <v>777</v>
          </cell>
          <cell r="E33">
            <v>1000</v>
          </cell>
          <cell r="F33">
            <v>0</v>
          </cell>
          <cell r="G33">
            <v>0</v>
          </cell>
          <cell r="H33">
            <v>7437</v>
          </cell>
          <cell r="I33">
            <v>0</v>
          </cell>
          <cell r="J33">
            <v>0</v>
          </cell>
          <cell r="K33">
            <v>0</v>
          </cell>
          <cell r="L33">
            <v>-250.2</v>
          </cell>
          <cell r="M33">
            <v>0</v>
          </cell>
          <cell r="N33">
            <v>411.68</v>
          </cell>
          <cell r="O33">
            <v>161.47999999999999</v>
          </cell>
          <cell r="P33">
            <v>182.88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344.36</v>
          </cell>
          <cell r="AB33">
            <v>7092.64</v>
          </cell>
          <cell r="AC33">
            <v>134.76</v>
          </cell>
          <cell r="AD33">
            <v>288.83999999999997</v>
          </cell>
          <cell r="AE33">
            <v>769.64</v>
          </cell>
          <cell r="AF33">
            <v>154</v>
          </cell>
          <cell r="AG33">
            <v>168.74</v>
          </cell>
          <cell r="AH33">
            <v>13773.02</v>
          </cell>
          <cell r="AI33">
            <v>1193.24</v>
          </cell>
          <cell r="AJ33">
            <v>385.02</v>
          </cell>
          <cell r="AK33">
            <v>77</v>
          </cell>
          <cell r="AL33">
            <v>0</v>
          </cell>
          <cell r="AM33">
            <v>15751.02</v>
          </cell>
        </row>
        <row r="34">
          <cell r="A34" t="str">
            <v>00743</v>
          </cell>
          <cell r="B34" t="str">
            <v>MARTINEZ MACIAS  NORMA IRENE</v>
          </cell>
          <cell r="C34">
            <v>11544</v>
          </cell>
          <cell r="D34">
            <v>1346.8</v>
          </cell>
          <cell r="E34">
            <v>1000</v>
          </cell>
          <cell r="F34">
            <v>0</v>
          </cell>
          <cell r="G34">
            <v>0</v>
          </cell>
          <cell r="H34">
            <v>12890.8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971.86</v>
          </cell>
          <cell r="O34">
            <v>971.86</v>
          </cell>
          <cell r="P34">
            <v>333.04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1304.9000000000001</v>
          </cell>
          <cell r="AB34">
            <v>11585.9</v>
          </cell>
          <cell r="AC34">
            <v>233.58</v>
          </cell>
          <cell r="AD34">
            <v>536.02</v>
          </cell>
          <cell r="AE34">
            <v>912.58</v>
          </cell>
          <cell r="AF34">
            <v>266.94</v>
          </cell>
          <cell r="AG34">
            <v>277.82</v>
          </cell>
          <cell r="AH34">
            <v>23873.119999999999</v>
          </cell>
          <cell r="AI34">
            <v>1682.18</v>
          </cell>
          <cell r="AJ34">
            <v>667.36</v>
          </cell>
          <cell r="AK34">
            <v>133.47999999999999</v>
          </cell>
          <cell r="AL34">
            <v>0</v>
          </cell>
          <cell r="AM34">
            <v>26900.9</v>
          </cell>
        </row>
        <row r="35">
          <cell r="A35" t="str">
            <v>00781</v>
          </cell>
          <cell r="B35" t="str">
            <v>HERNANDEZ DIAZ GENESIS</v>
          </cell>
          <cell r="C35">
            <v>6384</v>
          </cell>
          <cell r="D35">
            <v>744.8</v>
          </cell>
          <cell r="E35">
            <v>1000</v>
          </cell>
          <cell r="F35">
            <v>0</v>
          </cell>
          <cell r="G35">
            <v>0</v>
          </cell>
          <cell r="H35">
            <v>7128.8</v>
          </cell>
          <cell r="I35">
            <v>0</v>
          </cell>
          <cell r="J35">
            <v>0</v>
          </cell>
          <cell r="K35">
            <v>2854.85</v>
          </cell>
          <cell r="L35">
            <v>-250.2</v>
          </cell>
          <cell r="M35">
            <v>0</v>
          </cell>
          <cell r="N35">
            <v>381.66</v>
          </cell>
          <cell r="O35">
            <v>131.44</v>
          </cell>
          <cell r="P35">
            <v>175.32</v>
          </cell>
          <cell r="Q35">
            <v>400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3561.61</v>
          </cell>
          <cell r="AB35">
            <v>3567.19</v>
          </cell>
          <cell r="AC35">
            <v>129.16</v>
          </cell>
          <cell r="AD35">
            <v>276.86</v>
          </cell>
          <cell r="AE35">
            <v>764.04</v>
          </cell>
          <cell r="AF35">
            <v>147.62</v>
          </cell>
          <cell r="AG35">
            <v>162.58000000000001</v>
          </cell>
          <cell r="AH35">
            <v>13201.56</v>
          </cell>
          <cell r="AI35">
            <v>1170.06</v>
          </cell>
          <cell r="AJ35">
            <v>369.04</v>
          </cell>
          <cell r="AK35">
            <v>73.8</v>
          </cell>
          <cell r="AL35">
            <v>0</v>
          </cell>
          <cell r="AM35">
            <v>15124.66</v>
          </cell>
        </row>
        <row r="36">
          <cell r="A36" t="str">
            <v>00836</v>
          </cell>
          <cell r="B36" t="str">
            <v>ARREDONDO ZUÑIGA VICTOR MANUEL</v>
          </cell>
          <cell r="C36">
            <v>6384</v>
          </cell>
          <cell r="D36">
            <v>744.8</v>
          </cell>
          <cell r="E36">
            <v>1000</v>
          </cell>
          <cell r="F36">
            <v>0</v>
          </cell>
          <cell r="G36">
            <v>0</v>
          </cell>
          <cell r="H36">
            <v>7128.8</v>
          </cell>
          <cell r="I36">
            <v>0</v>
          </cell>
          <cell r="J36">
            <v>0</v>
          </cell>
          <cell r="K36">
            <v>0</v>
          </cell>
          <cell r="L36">
            <v>-250.2</v>
          </cell>
          <cell r="M36">
            <v>0</v>
          </cell>
          <cell r="N36">
            <v>381.66</v>
          </cell>
          <cell r="O36">
            <v>131.44</v>
          </cell>
          <cell r="P36">
            <v>175.32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306.76</v>
          </cell>
          <cell r="AB36">
            <v>6822.04</v>
          </cell>
          <cell r="AC36">
            <v>129.18</v>
          </cell>
          <cell r="AD36">
            <v>276.86</v>
          </cell>
          <cell r="AE36">
            <v>764.04</v>
          </cell>
          <cell r="AF36">
            <v>147.62</v>
          </cell>
          <cell r="AG36">
            <v>162.58000000000001</v>
          </cell>
          <cell r="AH36">
            <v>13202.06</v>
          </cell>
          <cell r="AI36">
            <v>1170.08</v>
          </cell>
          <cell r="AJ36">
            <v>369.06</v>
          </cell>
          <cell r="AK36">
            <v>73.819999999999993</v>
          </cell>
          <cell r="AL36">
            <v>0</v>
          </cell>
          <cell r="AM36">
            <v>15125.22</v>
          </cell>
        </row>
        <row r="37">
          <cell r="A37" t="str">
            <v>00837</v>
          </cell>
          <cell r="B37" t="str">
            <v>ORTIZ MORA JOSE ALBERTO</v>
          </cell>
          <cell r="C37">
            <v>11999.7</v>
          </cell>
          <cell r="D37">
            <v>1399.97</v>
          </cell>
          <cell r="E37">
            <v>1000</v>
          </cell>
          <cell r="F37">
            <v>3614.72</v>
          </cell>
          <cell r="G37">
            <v>0</v>
          </cell>
          <cell r="H37">
            <v>17014.39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1689.2</v>
          </cell>
          <cell r="O37">
            <v>1689.2</v>
          </cell>
          <cell r="P37">
            <v>439.32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2128.52</v>
          </cell>
          <cell r="AB37">
            <v>14885.87</v>
          </cell>
          <cell r="AC37">
            <v>300.58</v>
          </cell>
          <cell r="AD37">
            <v>689.8</v>
          </cell>
          <cell r="AE37">
            <v>1021.72</v>
          </cell>
          <cell r="AF37">
            <v>343.54</v>
          </cell>
          <cell r="AG37">
            <v>360.28</v>
          </cell>
          <cell r="AH37">
            <v>30722.06</v>
          </cell>
          <cell r="AI37">
            <v>2012.1</v>
          </cell>
          <cell r="AJ37">
            <v>858.82</v>
          </cell>
          <cell r="AK37">
            <v>171.76</v>
          </cell>
          <cell r="AL37">
            <v>0</v>
          </cell>
          <cell r="AM37">
            <v>34468.559999999998</v>
          </cell>
        </row>
        <row r="38">
          <cell r="A38" t="str">
            <v>00839</v>
          </cell>
          <cell r="B38" t="str">
            <v>REYES GRANADA ARACELI JANETH</v>
          </cell>
          <cell r="C38">
            <v>16032.9</v>
          </cell>
          <cell r="D38">
            <v>1870.5</v>
          </cell>
          <cell r="E38">
            <v>1000</v>
          </cell>
          <cell r="F38">
            <v>4600</v>
          </cell>
          <cell r="G38">
            <v>0</v>
          </cell>
          <cell r="H38">
            <v>22503.4</v>
          </cell>
          <cell r="I38">
            <v>15</v>
          </cell>
          <cell r="J38">
            <v>0</v>
          </cell>
          <cell r="K38">
            <v>2866.23</v>
          </cell>
          <cell r="L38">
            <v>0</v>
          </cell>
          <cell r="M38">
            <v>0</v>
          </cell>
          <cell r="N38">
            <v>2761.14</v>
          </cell>
          <cell r="O38">
            <v>2761.14</v>
          </cell>
          <cell r="P38">
            <v>590.82000000000005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128.19999999999999</v>
          </cell>
          <cell r="Z38">
            <v>0</v>
          </cell>
          <cell r="AA38">
            <v>6361.39</v>
          </cell>
          <cell r="AB38">
            <v>16142.01</v>
          </cell>
          <cell r="AC38">
            <v>396.14</v>
          </cell>
          <cell r="AD38">
            <v>960.04</v>
          </cell>
          <cell r="AE38">
            <v>1177.32</v>
          </cell>
          <cell r="AF38">
            <v>452.74</v>
          </cell>
          <cell r="AG38">
            <v>470.07</v>
          </cell>
          <cell r="AH38">
            <v>40488.94</v>
          </cell>
          <cell r="AI38">
            <v>2533.5</v>
          </cell>
          <cell r="AJ38">
            <v>1131.8599999999999</v>
          </cell>
          <cell r="AK38">
            <v>226.38</v>
          </cell>
          <cell r="AL38">
            <v>0</v>
          </cell>
          <cell r="AM38">
            <v>45303.49</v>
          </cell>
        </row>
        <row r="39">
          <cell r="A39" t="str">
            <v>00840</v>
          </cell>
          <cell r="B39" t="str">
            <v>NAVARRO VILLA LORENA</v>
          </cell>
          <cell r="C39">
            <v>13395.9</v>
          </cell>
          <cell r="D39">
            <v>1562.86</v>
          </cell>
          <cell r="E39">
            <v>1000</v>
          </cell>
          <cell r="F39">
            <v>4600</v>
          </cell>
          <cell r="G39">
            <v>0</v>
          </cell>
          <cell r="H39">
            <v>19558.759999999998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2197.88</v>
          </cell>
          <cell r="O39">
            <v>2197.88</v>
          </cell>
          <cell r="P39">
            <v>464.62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2662.5</v>
          </cell>
          <cell r="AB39">
            <v>16896.259999999998</v>
          </cell>
          <cell r="AC39">
            <v>316.54000000000002</v>
          </cell>
          <cell r="AD39">
            <v>767.12</v>
          </cell>
          <cell r="AE39">
            <v>1047.68</v>
          </cell>
          <cell r="AF39">
            <v>361.76</v>
          </cell>
          <cell r="AG39">
            <v>411.18</v>
          </cell>
          <cell r="AH39">
            <v>32352.74</v>
          </cell>
          <cell r="AI39">
            <v>2131.34</v>
          </cell>
          <cell r="AJ39">
            <v>904.42</v>
          </cell>
          <cell r="AK39">
            <v>180.88</v>
          </cell>
          <cell r="AL39">
            <v>0</v>
          </cell>
          <cell r="AM39">
            <v>36342.32</v>
          </cell>
        </row>
        <row r="40">
          <cell r="A40" t="str">
            <v>00842</v>
          </cell>
          <cell r="B40" t="str">
            <v>MENDEZ SALCEDO JORGE ALBERTO</v>
          </cell>
          <cell r="C40">
            <v>17429.400000000001</v>
          </cell>
          <cell r="D40">
            <v>2033.43</v>
          </cell>
          <cell r="E40">
            <v>1000</v>
          </cell>
          <cell r="F40">
            <v>2000</v>
          </cell>
          <cell r="G40">
            <v>0</v>
          </cell>
          <cell r="H40">
            <v>21462.83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2504.08</v>
          </cell>
          <cell r="O40">
            <v>2504.08</v>
          </cell>
          <cell r="P40">
            <v>549.62</v>
          </cell>
          <cell r="Q40">
            <v>5000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8053.7</v>
          </cell>
          <cell r="AB40">
            <v>13409.13</v>
          </cell>
          <cell r="AC40">
            <v>370.16</v>
          </cell>
          <cell r="AD40">
            <v>897.04</v>
          </cell>
          <cell r="AE40">
            <v>1135</v>
          </cell>
          <cell r="AF40">
            <v>423.04</v>
          </cell>
          <cell r="AG40">
            <v>449.25</v>
          </cell>
          <cell r="AH40">
            <v>37832.32</v>
          </cell>
          <cell r="AI40">
            <v>2402.1999999999998</v>
          </cell>
          <cell r="AJ40">
            <v>1057.58</v>
          </cell>
          <cell r="AK40">
            <v>211.52</v>
          </cell>
          <cell r="AL40">
            <v>0</v>
          </cell>
          <cell r="AM40">
            <v>42375.91</v>
          </cell>
        </row>
        <row r="41">
          <cell r="A41" t="str">
            <v>00843</v>
          </cell>
          <cell r="B41" t="str">
            <v>DOMINGUEZ VAZQUEZ FERNANDO</v>
          </cell>
          <cell r="C41">
            <v>6223.2</v>
          </cell>
          <cell r="D41">
            <v>726.04</v>
          </cell>
          <cell r="E41">
            <v>1000</v>
          </cell>
          <cell r="F41">
            <v>4481.8999999999996</v>
          </cell>
          <cell r="G41">
            <v>0</v>
          </cell>
          <cell r="H41">
            <v>11431.14</v>
          </cell>
          <cell r="I41">
            <v>0</v>
          </cell>
          <cell r="J41">
            <v>0</v>
          </cell>
          <cell r="K41">
            <v>3147.65</v>
          </cell>
          <cell r="L41">
            <v>0</v>
          </cell>
          <cell r="M41">
            <v>0</v>
          </cell>
          <cell r="N41">
            <v>851.78</v>
          </cell>
          <cell r="O41">
            <v>851.78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200</v>
          </cell>
          <cell r="Z41">
            <v>0</v>
          </cell>
          <cell r="AA41">
            <v>4199.43</v>
          </cell>
          <cell r="AB41">
            <v>7231.71</v>
          </cell>
          <cell r="AC41">
            <v>303.5</v>
          </cell>
          <cell r="AD41">
            <v>546.29999999999995</v>
          </cell>
          <cell r="AE41">
            <v>990.02</v>
          </cell>
          <cell r="AF41">
            <v>255.58</v>
          </cell>
          <cell r="AG41">
            <v>248.62</v>
          </cell>
          <cell r="AH41">
            <v>22856.82</v>
          </cell>
          <cell r="AI41">
            <v>1839.82</v>
          </cell>
          <cell r="AJ41">
            <v>638.96</v>
          </cell>
          <cell r="AK41">
            <v>127.8</v>
          </cell>
          <cell r="AL41">
            <v>0</v>
          </cell>
          <cell r="AM41">
            <v>25967.599999999999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6223.2</v>
          </cell>
          <cell r="D42">
            <v>726.04</v>
          </cell>
          <cell r="E42">
            <v>1000</v>
          </cell>
          <cell r="F42">
            <v>0</v>
          </cell>
          <cell r="G42">
            <v>0</v>
          </cell>
          <cell r="H42">
            <v>6949.24</v>
          </cell>
          <cell r="I42">
            <v>0</v>
          </cell>
          <cell r="J42">
            <v>0</v>
          </cell>
          <cell r="K42">
            <v>0</v>
          </cell>
          <cell r="L42">
            <v>-250.2</v>
          </cell>
          <cell r="M42">
            <v>0</v>
          </cell>
          <cell r="N42">
            <v>365.3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6949.24</v>
          </cell>
          <cell r="AC42">
            <v>170.88</v>
          </cell>
          <cell r="AD42">
            <v>307.60000000000002</v>
          </cell>
          <cell r="AE42">
            <v>805.78</v>
          </cell>
          <cell r="AF42">
            <v>143.9</v>
          </cell>
          <cell r="AG42">
            <v>158.97999999999999</v>
          </cell>
          <cell r="AH42">
            <v>12869.4</v>
          </cell>
          <cell r="AI42">
            <v>1284.26</v>
          </cell>
          <cell r="AJ42">
            <v>359.76</v>
          </cell>
          <cell r="AK42">
            <v>71.959999999999994</v>
          </cell>
          <cell r="AL42">
            <v>0</v>
          </cell>
          <cell r="AM42">
            <v>14888.26</v>
          </cell>
        </row>
        <row r="43">
          <cell r="A43" t="str">
            <v>00848</v>
          </cell>
          <cell r="B43" t="str">
            <v>RIVAS PADILLA MARGARITA</v>
          </cell>
          <cell r="C43">
            <v>9999.9</v>
          </cell>
          <cell r="D43">
            <v>1166.6500000000001</v>
          </cell>
          <cell r="E43">
            <v>1000</v>
          </cell>
          <cell r="F43">
            <v>6603.04</v>
          </cell>
          <cell r="G43">
            <v>0</v>
          </cell>
          <cell r="H43">
            <v>17769.59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1900.34</v>
          </cell>
          <cell r="O43">
            <v>1900.34</v>
          </cell>
          <cell r="P43">
            <v>466.76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2367.1</v>
          </cell>
          <cell r="AB43">
            <v>15402.49</v>
          </cell>
          <cell r="AC43">
            <v>317.88</v>
          </cell>
          <cell r="AD43">
            <v>718.06</v>
          </cell>
          <cell r="AE43">
            <v>1049.9000000000001</v>
          </cell>
          <cell r="AF43">
            <v>363.3</v>
          </cell>
          <cell r="AG43">
            <v>375.39</v>
          </cell>
          <cell r="AH43">
            <v>32490.1</v>
          </cell>
          <cell r="AI43">
            <v>2085.84</v>
          </cell>
          <cell r="AJ43">
            <v>908.26</v>
          </cell>
          <cell r="AK43">
            <v>181.66</v>
          </cell>
          <cell r="AL43">
            <v>0</v>
          </cell>
          <cell r="AM43">
            <v>36404.550000000003</v>
          </cell>
        </row>
        <row r="44">
          <cell r="A44" t="str">
            <v>00850</v>
          </cell>
          <cell r="B44" t="str">
            <v>BECERRA IÑIGUEZ JULIO RICARDO</v>
          </cell>
          <cell r="C44">
            <v>6223.2</v>
          </cell>
          <cell r="D44">
            <v>726.04</v>
          </cell>
          <cell r="E44">
            <v>1000</v>
          </cell>
          <cell r="F44">
            <v>0</v>
          </cell>
          <cell r="G44">
            <v>0</v>
          </cell>
          <cell r="H44">
            <v>6949.24</v>
          </cell>
          <cell r="I44">
            <v>0</v>
          </cell>
          <cell r="J44">
            <v>0</v>
          </cell>
          <cell r="K44">
            <v>0</v>
          </cell>
          <cell r="L44">
            <v>-250.2</v>
          </cell>
          <cell r="M44">
            <v>0</v>
          </cell>
          <cell r="N44">
            <v>365.3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6949.24</v>
          </cell>
          <cell r="AC44">
            <v>170.88</v>
          </cell>
          <cell r="AD44">
            <v>307.60000000000002</v>
          </cell>
          <cell r="AE44">
            <v>805.78</v>
          </cell>
          <cell r="AF44">
            <v>143.9</v>
          </cell>
          <cell r="AG44">
            <v>158.97999999999999</v>
          </cell>
          <cell r="AH44">
            <v>12869.4</v>
          </cell>
          <cell r="AI44">
            <v>1284.26</v>
          </cell>
          <cell r="AJ44">
            <v>359.76</v>
          </cell>
          <cell r="AK44">
            <v>71.959999999999994</v>
          </cell>
          <cell r="AL44">
            <v>0</v>
          </cell>
          <cell r="AM44">
            <v>14888.26</v>
          </cell>
        </row>
        <row r="45">
          <cell r="A45" t="str">
            <v>00855</v>
          </cell>
          <cell r="B45" t="str">
            <v>LUNA MEDRANO CESAR ALEJANDRO</v>
          </cell>
          <cell r="C45">
            <v>12900</v>
          </cell>
          <cell r="D45">
            <v>1505</v>
          </cell>
          <cell r="E45">
            <v>1000</v>
          </cell>
          <cell r="F45">
            <v>0</v>
          </cell>
          <cell r="G45">
            <v>0</v>
          </cell>
          <cell r="H45">
            <v>14405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1191.4000000000001</v>
          </cell>
          <cell r="O45">
            <v>1191.4000000000001</v>
          </cell>
          <cell r="P45">
            <v>413.84</v>
          </cell>
          <cell r="Q45">
            <v>1000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2605.2399999999998</v>
          </cell>
          <cell r="AB45">
            <v>11799.76</v>
          </cell>
          <cell r="AC45">
            <v>284.52</v>
          </cell>
          <cell r="AD45">
            <v>689.54</v>
          </cell>
          <cell r="AE45">
            <v>995.56</v>
          </cell>
          <cell r="AF45">
            <v>325.18</v>
          </cell>
          <cell r="AG45">
            <v>308.10000000000002</v>
          </cell>
          <cell r="AH45">
            <v>29080.66</v>
          </cell>
          <cell r="AI45">
            <v>1969.62</v>
          </cell>
          <cell r="AJ45">
            <v>812.94</v>
          </cell>
          <cell r="AK45">
            <v>162.58000000000001</v>
          </cell>
          <cell r="AL45">
            <v>0</v>
          </cell>
          <cell r="AM45">
            <v>32659.08</v>
          </cell>
        </row>
        <row r="46">
          <cell r="A46" t="str">
            <v>00856</v>
          </cell>
          <cell r="B46" t="str">
            <v>IÑIGUEZ IBARRA GUSTAVO</v>
          </cell>
          <cell r="C46">
            <v>9990</v>
          </cell>
          <cell r="D46">
            <v>1165.5</v>
          </cell>
          <cell r="E46">
            <v>1000</v>
          </cell>
          <cell r="F46">
            <v>1120.74</v>
          </cell>
          <cell r="G46">
            <v>0</v>
          </cell>
          <cell r="H46">
            <v>12276.24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902.54</v>
          </cell>
          <cell r="O46">
            <v>902.54</v>
          </cell>
          <cell r="P46">
            <v>314.27999999999997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1216.82</v>
          </cell>
          <cell r="AB46">
            <v>11059.42</v>
          </cell>
          <cell r="AC46">
            <v>221.74</v>
          </cell>
          <cell r="AD46">
            <v>500.88</v>
          </cell>
          <cell r="AE46">
            <v>893.3</v>
          </cell>
          <cell r="AF46">
            <v>253.42</v>
          </cell>
          <cell r="AG46">
            <v>265.52999999999997</v>
          </cell>
          <cell r="AH46">
            <v>22663.66</v>
          </cell>
          <cell r="AI46">
            <v>1615.92</v>
          </cell>
          <cell r="AJ46">
            <v>633.55999999999995</v>
          </cell>
          <cell r="AK46">
            <v>126.72</v>
          </cell>
          <cell r="AL46">
            <v>0</v>
          </cell>
          <cell r="AM46">
            <v>25558.81</v>
          </cell>
        </row>
        <row r="47">
          <cell r="A47" t="str">
            <v>00857</v>
          </cell>
          <cell r="B47" t="str">
            <v>DELGADO VALENZUELA ROBERTO</v>
          </cell>
          <cell r="C47">
            <v>6223.2</v>
          </cell>
          <cell r="D47">
            <v>726.04</v>
          </cell>
          <cell r="E47">
            <v>1000</v>
          </cell>
          <cell r="F47">
            <v>0</v>
          </cell>
          <cell r="G47">
            <v>0</v>
          </cell>
          <cell r="H47">
            <v>6949.24</v>
          </cell>
          <cell r="I47">
            <v>0</v>
          </cell>
          <cell r="J47">
            <v>0</v>
          </cell>
          <cell r="K47">
            <v>0</v>
          </cell>
          <cell r="L47">
            <v>-250.2</v>
          </cell>
          <cell r="M47">
            <v>0</v>
          </cell>
          <cell r="N47">
            <v>365.3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6949.24</v>
          </cell>
          <cell r="AC47">
            <v>170.88</v>
          </cell>
          <cell r="AD47">
            <v>329.22</v>
          </cell>
          <cell r="AE47">
            <v>805.78</v>
          </cell>
          <cell r="AF47">
            <v>143.9</v>
          </cell>
          <cell r="AG47">
            <v>158.97999999999999</v>
          </cell>
          <cell r="AH47">
            <v>12869.4</v>
          </cell>
          <cell r="AI47">
            <v>1305.8800000000001</v>
          </cell>
          <cell r="AJ47">
            <v>359.76</v>
          </cell>
          <cell r="AK47">
            <v>71.959999999999994</v>
          </cell>
          <cell r="AL47">
            <v>0</v>
          </cell>
          <cell r="AM47">
            <v>14909.88</v>
          </cell>
        </row>
        <row r="48">
          <cell r="A48" t="str">
            <v>00863</v>
          </cell>
          <cell r="B48" t="str">
            <v>LARIOS CALVARIO MANUEL</v>
          </cell>
          <cell r="C48">
            <v>6999.9</v>
          </cell>
          <cell r="D48">
            <v>816.66</v>
          </cell>
          <cell r="E48">
            <v>1000</v>
          </cell>
          <cell r="F48">
            <v>1476.42</v>
          </cell>
          <cell r="G48">
            <v>0</v>
          </cell>
          <cell r="H48">
            <v>9292.98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609.29999999999995</v>
          </cell>
          <cell r="O48">
            <v>609.29999999999995</v>
          </cell>
          <cell r="P48">
            <v>287.02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896.32</v>
          </cell>
          <cell r="AB48">
            <v>8396.66</v>
          </cell>
          <cell r="AC48">
            <v>204.56</v>
          </cell>
          <cell r="AD48">
            <v>438.46</v>
          </cell>
          <cell r="AE48">
            <v>865.32</v>
          </cell>
          <cell r="AF48">
            <v>233.78</v>
          </cell>
          <cell r="AG48">
            <v>205.86</v>
          </cell>
          <cell r="AH48">
            <v>20906.88</v>
          </cell>
          <cell r="AI48">
            <v>1508.34</v>
          </cell>
          <cell r="AJ48">
            <v>584.44000000000005</v>
          </cell>
          <cell r="AK48">
            <v>116.88</v>
          </cell>
          <cell r="AL48">
            <v>0</v>
          </cell>
          <cell r="AM48">
            <v>23556.18</v>
          </cell>
        </row>
        <row r="49">
          <cell r="A49" t="str">
            <v>00864</v>
          </cell>
          <cell r="B49" t="str">
            <v>GONZALEZ RAMIREZ MIRIAM NOEMI</v>
          </cell>
          <cell r="C49">
            <v>6223.2</v>
          </cell>
          <cell r="D49">
            <v>726.04</v>
          </cell>
          <cell r="E49">
            <v>1000</v>
          </cell>
          <cell r="F49">
            <v>1916.5</v>
          </cell>
          <cell r="G49">
            <v>0</v>
          </cell>
          <cell r="H49">
            <v>8865.74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572.67999999999995</v>
          </cell>
          <cell r="O49">
            <v>572.67999999999995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572.67999999999995</v>
          </cell>
          <cell r="AB49">
            <v>8293.06</v>
          </cell>
          <cell r="AC49">
            <v>216.4</v>
          </cell>
          <cell r="AD49">
            <v>389.54</v>
          </cell>
          <cell r="AE49">
            <v>851.28</v>
          </cell>
          <cell r="AF49">
            <v>182.24</v>
          </cell>
          <cell r="AG49">
            <v>197.32</v>
          </cell>
          <cell r="AH49">
            <v>16297.64</v>
          </cell>
          <cell r="AI49">
            <v>1457.22</v>
          </cell>
          <cell r="AJ49">
            <v>455.6</v>
          </cell>
          <cell r="AK49">
            <v>91.12</v>
          </cell>
          <cell r="AL49">
            <v>0</v>
          </cell>
          <cell r="AM49">
            <v>18681.14</v>
          </cell>
        </row>
        <row r="50">
          <cell r="A50" t="str">
            <v>00868</v>
          </cell>
          <cell r="B50" t="str">
            <v>LOPEZ SAMANO CLAUDIA</v>
          </cell>
          <cell r="C50">
            <v>6223.2</v>
          </cell>
          <cell r="D50">
            <v>726.04</v>
          </cell>
          <cell r="E50">
            <v>1000</v>
          </cell>
          <cell r="F50">
            <v>1916.5</v>
          </cell>
          <cell r="G50">
            <v>0</v>
          </cell>
          <cell r="H50">
            <v>8865.74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572.67999999999995</v>
          </cell>
          <cell r="O50">
            <v>572.67999999999995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572.67999999999995</v>
          </cell>
          <cell r="AB50">
            <v>8293.06</v>
          </cell>
          <cell r="AC50">
            <v>216.4</v>
          </cell>
          <cell r="AD50">
            <v>389.54</v>
          </cell>
          <cell r="AE50">
            <v>851.28</v>
          </cell>
          <cell r="AF50">
            <v>182.24</v>
          </cell>
          <cell r="AG50">
            <v>197.32</v>
          </cell>
          <cell r="AH50">
            <v>16297.64</v>
          </cell>
          <cell r="AI50">
            <v>1457.22</v>
          </cell>
          <cell r="AJ50">
            <v>455.6</v>
          </cell>
          <cell r="AK50">
            <v>91.12</v>
          </cell>
          <cell r="AL50">
            <v>0</v>
          </cell>
          <cell r="AM50">
            <v>18681.14</v>
          </cell>
        </row>
        <row r="51">
          <cell r="A51" t="str">
            <v>00871</v>
          </cell>
          <cell r="B51" t="str">
            <v>GONZALEZ VIZCAINO MARIA LUCIA</v>
          </cell>
          <cell r="C51">
            <v>9999.9</v>
          </cell>
          <cell r="D51">
            <v>1166.6500000000001</v>
          </cell>
          <cell r="E51">
            <v>1000</v>
          </cell>
          <cell r="F51">
            <v>1110.8399999999999</v>
          </cell>
          <cell r="G51">
            <v>0</v>
          </cell>
          <cell r="H51">
            <v>12277.39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902.54</v>
          </cell>
          <cell r="O51">
            <v>902.54</v>
          </cell>
          <cell r="P51">
            <v>314.3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1216.8399999999999</v>
          </cell>
          <cell r="AB51">
            <v>11060.55</v>
          </cell>
          <cell r="AC51">
            <v>221.78</v>
          </cell>
          <cell r="AD51">
            <v>500.94</v>
          </cell>
          <cell r="AE51">
            <v>893.34</v>
          </cell>
          <cell r="AF51">
            <v>253.46</v>
          </cell>
          <cell r="AG51">
            <v>265.55</v>
          </cell>
          <cell r="AH51">
            <v>22666.34</v>
          </cell>
          <cell r="AI51">
            <v>1616.06</v>
          </cell>
          <cell r="AJ51">
            <v>633.64</v>
          </cell>
          <cell r="AK51">
            <v>126.72</v>
          </cell>
          <cell r="AL51">
            <v>0</v>
          </cell>
          <cell r="AM51">
            <v>25561.77</v>
          </cell>
        </row>
        <row r="52">
          <cell r="A52" t="str">
            <v>00872</v>
          </cell>
          <cell r="B52" t="str">
            <v>LADRON DE GUEVARA GONZALEZ MIRIAM JANETH</v>
          </cell>
          <cell r="C52">
            <v>10575</v>
          </cell>
          <cell r="D52">
            <v>0</v>
          </cell>
          <cell r="E52">
            <v>1000</v>
          </cell>
          <cell r="F52">
            <v>7116.9</v>
          </cell>
          <cell r="G52">
            <v>0</v>
          </cell>
          <cell r="H52">
            <v>17691.900000000001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2132.94</v>
          </cell>
          <cell r="O52">
            <v>2132.94</v>
          </cell>
          <cell r="P52">
            <v>558.94000000000005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2691.88</v>
          </cell>
          <cell r="AB52">
            <v>15000.02</v>
          </cell>
          <cell r="AC52">
            <v>376.04</v>
          </cell>
          <cell r="AD52">
            <v>849.4</v>
          </cell>
          <cell r="AE52">
            <v>1144.58</v>
          </cell>
          <cell r="AF52">
            <v>429.76</v>
          </cell>
          <cell r="AG52">
            <v>373.84</v>
          </cell>
          <cell r="AH52">
            <v>38432.76</v>
          </cell>
          <cell r="AI52">
            <v>2370.02</v>
          </cell>
          <cell r="AJ52">
            <v>1074.3800000000001</v>
          </cell>
          <cell r="AK52">
            <v>214.88</v>
          </cell>
          <cell r="AL52">
            <v>0</v>
          </cell>
          <cell r="AM52">
            <v>42895.64</v>
          </cell>
        </row>
        <row r="53">
          <cell r="A53" t="str">
            <v>00873</v>
          </cell>
          <cell r="B53" t="str">
            <v>GONZALEZ REAL  BLANCA LUCERO</v>
          </cell>
          <cell r="C53">
            <v>6223.2</v>
          </cell>
          <cell r="D53">
            <v>726.04</v>
          </cell>
          <cell r="E53">
            <v>1000</v>
          </cell>
          <cell r="F53">
            <v>0</v>
          </cell>
          <cell r="G53">
            <v>0</v>
          </cell>
          <cell r="H53">
            <v>6949.24</v>
          </cell>
          <cell r="I53">
            <v>0</v>
          </cell>
          <cell r="J53">
            <v>0</v>
          </cell>
          <cell r="K53">
            <v>0</v>
          </cell>
          <cell r="L53">
            <v>-250.2</v>
          </cell>
          <cell r="M53">
            <v>0</v>
          </cell>
          <cell r="N53">
            <v>365.3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6949.24</v>
          </cell>
          <cell r="AC53">
            <v>170.88</v>
          </cell>
          <cell r="AD53">
            <v>307.60000000000002</v>
          </cell>
          <cell r="AE53">
            <v>805.78</v>
          </cell>
          <cell r="AF53">
            <v>143.9</v>
          </cell>
          <cell r="AG53">
            <v>158.97999999999999</v>
          </cell>
          <cell r="AH53">
            <v>12869.4</v>
          </cell>
          <cell r="AI53">
            <v>1284.26</v>
          </cell>
          <cell r="AJ53">
            <v>359.76</v>
          </cell>
          <cell r="AK53">
            <v>71.959999999999994</v>
          </cell>
          <cell r="AL53">
            <v>0</v>
          </cell>
          <cell r="AM53">
            <v>14888.26</v>
          </cell>
        </row>
        <row r="54">
          <cell r="A54" t="str">
            <v>00874</v>
          </cell>
          <cell r="B54" t="str">
            <v>CAMIRUAGA LOPEZ MONICA DEL CARMEN</v>
          </cell>
          <cell r="C54">
            <v>0</v>
          </cell>
          <cell r="D54">
            <v>726.04</v>
          </cell>
          <cell r="E54">
            <v>1000</v>
          </cell>
          <cell r="F54">
            <v>3719.66</v>
          </cell>
          <cell r="G54">
            <v>0</v>
          </cell>
          <cell r="H54">
            <v>4445.7</v>
          </cell>
          <cell r="I54">
            <v>0</v>
          </cell>
          <cell r="J54">
            <v>0</v>
          </cell>
          <cell r="K54">
            <v>0</v>
          </cell>
          <cell r="L54">
            <v>-377.42</v>
          </cell>
          <cell r="M54">
            <v>-172.36</v>
          </cell>
          <cell r="N54">
            <v>205.08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-172.36</v>
          </cell>
          <cell r="AB54">
            <v>4618.0600000000004</v>
          </cell>
          <cell r="AC54">
            <v>-8.44</v>
          </cell>
          <cell r="AD54">
            <v>-15.19</v>
          </cell>
          <cell r="AE54">
            <v>-30.25</v>
          </cell>
          <cell r="AF54">
            <v>213.14</v>
          </cell>
          <cell r="AG54">
            <v>108.92</v>
          </cell>
          <cell r="AH54">
            <v>-635.37</v>
          </cell>
          <cell r="AI54">
            <v>-53.88</v>
          </cell>
          <cell r="AJ54">
            <v>532.84</v>
          </cell>
          <cell r="AK54">
            <v>-3.55</v>
          </cell>
          <cell r="AL54">
            <v>0</v>
          </cell>
          <cell r="AM54">
            <v>162.1</v>
          </cell>
        </row>
        <row r="55">
          <cell r="A55" t="str">
            <v>00879</v>
          </cell>
          <cell r="B55" t="str">
            <v>SANTANA AGUILAR MARIA FELIX</v>
          </cell>
          <cell r="C55">
            <v>9000</v>
          </cell>
          <cell r="D55">
            <v>1050</v>
          </cell>
          <cell r="E55">
            <v>1000</v>
          </cell>
          <cell r="F55">
            <v>4200</v>
          </cell>
          <cell r="G55">
            <v>0</v>
          </cell>
          <cell r="H55">
            <v>14250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1245.1600000000001</v>
          </cell>
          <cell r="O55">
            <v>1245.1600000000001</v>
          </cell>
          <cell r="P55">
            <v>367.98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1613.14</v>
          </cell>
          <cell r="AB55">
            <v>12636.86</v>
          </cell>
          <cell r="AC55">
            <v>255.6</v>
          </cell>
          <cell r="AD55">
            <v>565.1</v>
          </cell>
          <cell r="AE55">
            <v>948.44</v>
          </cell>
          <cell r="AF55">
            <v>292.12</v>
          </cell>
          <cell r="AG55">
            <v>305</v>
          </cell>
          <cell r="AH55">
            <v>26124.080000000002</v>
          </cell>
          <cell r="AI55">
            <v>1769.14</v>
          </cell>
          <cell r="AJ55">
            <v>730.3</v>
          </cell>
          <cell r="AK55">
            <v>146.06</v>
          </cell>
          <cell r="AL55">
            <v>0</v>
          </cell>
          <cell r="AM55">
            <v>29366.7</v>
          </cell>
        </row>
        <row r="56">
          <cell r="A56" t="str">
            <v>00880</v>
          </cell>
          <cell r="B56" t="str">
            <v>MACIAS LOPEZ ROBERTO</v>
          </cell>
          <cell r="C56">
            <v>6223.2</v>
          </cell>
          <cell r="D56">
            <v>814.76</v>
          </cell>
          <cell r="E56">
            <v>1000</v>
          </cell>
          <cell r="F56">
            <v>0</v>
          </cell>
          <cell r="G56">
            <v>0</v>
          </cell>
          <cell r="H56">
            <v>7037.96</v>
          </cell>
          <cell r="I56">
            <v>0</v>
          </cell>
          <cell r="J56">
            <v>0</v>
          </cell>
          <cell r="K56">
            <v>0</v>
          </cell>
          <cell r="L56">
            <v>-250.2</v>
          </cell>
          <cell r="M56">
            <v>0</v>
          </cell>
          <cell r="N56">
            <v>365.3</v>
          </cell>
          <cell r="O56">
            <v>0</v>
          </cell>
          <cell r="P56">
            <v>165.84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165.84</v>
          </cell>
          <cell r="AB56">
            <v>6872.12</v>
          </cell>
          <cell r="AC56">
            <v>122.22</v>
          </cell>
          <cell r="AD56">
            <v>219.98</v>
          </cell>
          <cell r="AE56">
            <v>757.08</v>
          </cell>
          <cell r="AF56">
            <v>139.68</v>
          </cell>
          <cell r="AG56">
            <v>160.76</v>
          </cell>
          <cell r="AH56">
            <v>12491.12</v>
          </cell>
          <cell r="AI56">
            <v>1099.28</v>
          </cell>
          <cell r="AJ56">
            <v>349.18</v>
          </cell>
          <cell r="AK56">
            <v>69.84</v>
          </cell>
          <cell r="AL56">
            <v>0</v>
          </cell>
          <cell r="AM56">
            <v>14309.86</v>
          </cell>
        </row>
        <row r="57">
          <cell r="A57" t="str">
            <v>00887</v>
          </cell>
          <cell r="B57" t="str">
            <v>DE LEON MEZA HUGO FIDENCIO</v>
          </cell>
          <cell r="C57">
            <v>17429.400000000001</v>
          </cell>
          <cell r="D57">
            <v>2033.43</v>
          </cell>
          <cell r="E57">
            <v>1000</v>
          </cell>
          <cell r="F57">
            <v>1570.6</v>
          </cell>
          <cell r="G57">
            <v>0</v>
          </cell>
          <cell r="H57">
            <v>21033.43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2412.36</v>
          </cell>
          <cell r="O57">
            <v>2412.36</v>
          </cell>
          <cell r="P57">
            <v>521.84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2934.2</v>
          </cell>
          <cell r="AB57">
            <v>18099.23</v>
          </cell>
          <cell r="AC57">
            <v>352.66</v>
          </cell>
          <cell r="AD57">
            <v>854.64</v>
          </cell>
          <cell r="AE57">
            <v>1106.5</v>
          </cell>
          <cell r="AF57">
            <v>403.04</v>
          </cell>
          <cell r="AG57">
            <v>440.67</v>
          </cell>
          <cell r="AH57">
            <v>36043.879999999997</v>
          </cell>
          <cell r="AI57">
            <v>2313.8000000000002</v>
          </cell>
          <cell r="AJ57">
            <v>1007.6</v>
          </cell>
          <cell r="AK57">
            <v>201.52</v>
          </cell>
          <cell r="AL57">
            <v>0</v>
          </cell>
          <cell r="AM57">
            <v>40410.51</v>
          </cell>
        </row>
        <row r="58">
          <cell r="A58" t="str">
            <v>00936</v>
          </cell>
          <cell r="B58" t="str">
            <v>HERNANDEZ ARRIAGA ERIK DANIEL</v>
          </cell>
          <cell r="C58">
            <v>9000</v>
          </cell>
          <cell r="D58">
            <v>1050</v>
          </cell>
          <cell r="E58">
            <v>1000</v>
          </cell>
          <cell r="F58">
            <v>7200</v>
          </cell>
          <cell r="G58">
            <v>0</v>
          </cell>
          <cell r="H58">
            <v>17250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1815.72</v>
          </cell>
          <cell r="O58">
            <v>1815.72</v>
          </cell>
          <cell r="P58">
            <v>304.38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2120.1</v>
          </cell>
          <cell r="AB58">
            <v>15129.9</v>
          </cell>
          <cell r="AC58">
            <v>215.5</v>
          </cell>
          <cell r="AD58">
            <v>476.44</v>
          </cell>
          <cell r="AE58">
            <v>883.14</v>
          </cell>
          <cell r="AF58">
            <v>246.28</v>
          </cell>
          <cell r="AG58">
            <v>365</v>
          </cell>
          <cell r="AH58">
            <v>22025.66</v>
          </cell>
          <cell r="AI58">
            <v>1575.08</v>
          </cell>
          <cell r="AJ58">
            <v>615.72</v>
          </cell>
          <cell r="AK58">
            <v>123.14</v>
          </cell>
          <cell r="AL58">
            <v>0</v>
          </cell>
          <cell r="AM58">
            <v>24950.880000000001</v>
          </cell>
        </row>
        <row r="59">
          <cell r="A59" t="str">
            <v>00951</v>
          </cell>
          <cell r="B59" t="str">
            <v>PEREZ MURILLO VERONICA DEL CARMEN</v>
          </cell>
          <cell r="C59">
            <v>14250</v>
          </cell>
          <cell r="D59">
            <v>1662.5</v>
          </cell>
          <cell r="E59">
            <v>1000</v>
          </cell>
          <cell r="F59">
            <v>9537.56</v>
          </cell>
          <cell r="G59">
            <v>0</v>
          </cell>
          <cell r="H59">
            <v>25450.06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3434.98</v>
          </cell>
          <cell r="O59">
            <v>3434.98</v>
          </cell>
          <cell r="P59">
            <v>684.5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4119.4799999999996</v>
          </cell>
          <cell r="AB59">
            <v>21330.58</v>
          </cell>
          <cell r="AC59">
            <v>455.24</v>
          </cell>
          <cell r="AD59">
            <v>1103.22</v>
          </cell>
          <cell r="AE59">
            <v>1273.56</v>
          </cell>
          <cell r="AF59">
            <v>520.26</v>
          </cell>
          <cell r="AG59">
            <v>529.01</v>
          </cell>
          <cell r="AH59">
            <v>46527.64</v>
          </cell>
          <cell r="AI59">
            <v>2832.02</v>
          </cell>
          <cell r="AJ59">
            <v>1300.6600000000001</v>
          </cell>
          <cell r="AK59">
            <v>260.14</v>
          </cell>
          <cell r="AL59">
            <v>0</v>
          </cell>
          <cell r="AM59">
            <v>51969.73</v>
          </cell>
        </row>
        <row r="60">
          <cell r="A60" t="str">
            <v>00952</v>
          </cell>
          <cell r="B60" t="str">
            <v>PADILLA CRUZ PABLO ANTONIO</v>
          </cell>
          <cell r="C60">
            <v>14250</v>
          </cell>
          <cell r="D60">
            <v>1662.5</v>
          </cell>
          <cell r="E60">
            <v>1000</v>
          </cell>
          <cell r="F60">
            <v>9537.56</v>
          </cell>
          <cell r="G60">
            <v>0</v>
          </cell>
          <cell r="H60">
            <v>25450.06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3434.98</v>
          </cell>
          <cell r="O60">
            <v>3434.98</v>
          </cell>
          <cell r="P60">
            <v>684.5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4119.4799999999996</v>
          </cell>
          <cell r="AB60">
            <v>21330.58</v>
          </cell>
          <cell r="AC60">
            <v>455.24</v>
          </cell>
          <cell r="AD60">
            <v>1103.22</v>
          </cell>
          <cell r="AE60">
            <v>1273.56</v>
          </cell>
          <cell r="AF60">
            <v>520.26</v>
          </cell>
          <cell r="AG60">
            <v>529.01</v>
          </cell>
          <cell r="AH60">
            <v>46527.64</v>
          </cell>
          <cell r="AI60">
            <v>2832.02</v>
          </cell>
          <cell r="AJ60">
            <v>1300.6600000000001</v>
          </cell>
          <cell r="AK60">
            <v>260.14</v>
          </cell>
          <cell r="AL60">
            <v>0</v>
          </cell>
          <cell r="AM60">
            <v>51969.73</v>
          </cell>
        </row>
        <row r="61">
          <cell r="A61" t="str">
            <v>00954</v>
          </cell>
          <cell r="B61" t="str">
            <v>ORTEGA VILLELA ALEJANDRO</v>
          </cell>
          <cell r="C61">
            <v>6223.2</v>
          </cell>
          <cell r="D61">
            <v>726.04</v>
          </cell>
          <cell r="E61">
            <v>1000</v>
          </cell>
          <cell r="F61">
            <v>3776.8</v>
          </cell>
          <cell r="G61">
            <v>0</v>
          </cell>
          <cell r="H61">
            <v>10726.04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775.08</v>
          </cell>
          <cell r="O61">
            <v>775.08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775.08</v>
          </cell>
          <cell r="AB61">
            <v>9950.9599999999991</v>
          </cell>
          <cell r="AC61">
            <v>260.58</v>
          </cell>
          <cell r="AD61">
            <v>469.06</v>
          </cell>
          <cell r="AE61">
            <v>920.02</v>
          </cell>
          <cell r="AF61">
            <v>219.44</v>
          </cell>
          <cell r="AG61">
            <v>234.52</v>
          </cell>
          <cell r="AH61">
            <v>19624.98</v>
          </cell>
          <cell r="AI61">
            <v>1649.66</v>
          </cell>
          <cell r="AJ61">
            <v>548.62</v>
          </cell>
          <cell r="AK61">
            <v>109.72</v>
          </cell>
          <cell r="AL61">
            <v>0</v>
          </cell>
          <cell r="AM61">
            <v>22386.94</v>
          </cell>
        </row>
        <row r="62">
          <cell r="A62" t="str">
            <v>00955</v>
          </cell>
          <cell r="B62" t="str">
            <v>HERNANDEZ HERNANDEZ OMAR</v>
          </cell>
          <cell r="C62">
            <v>19500</v>
          </cell>
          <cell r="D62">
            <v>2275</v>
          </cell>
          <cell r="E62">
            <v>1000</v>
          </cell>
          <cell r="F62">
            <v>10500</v>
          </cell>
          <cell r="G62">
            <v>0</v>
          </cell>
          <cell r="H62">
            <v>32275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4761.96</v>
          </cell>
          <cell r="O62">
            <v>4761.96</v>
          </cell>
          <cell r="P62">
            <v>774.24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5536.2</v>
          </cell>
          <cell r="AB62">
            <v>26738.799999999999</v>
          </cell>
          <cell r="AC62">
            <v>511.8</v>
          </cell>
          <cell r="AD62">
            <v>1240.32</v>
          </cell>
          <cell r="AE62">
            <v>1365.68</v>
          </cell>
          <cell r="AF62">
            <v>584.91999999999996</v>
          </cell>
          <cell r="AG62">
            <v>665.5</v>
          </cell>
          <cell r="AH62">
            <v>52309.34</v>
          </cell>
          <cell r="AI62">
            <v>3117.8</v>
          </cell>
          <cell r="AJ62">
            <v>1462.29</v>
          </cell>
          <cell r="AK62">
            <v>292.45999999999998</v>
          </cell>
          <cell r="AL62">
            <v>0</v>
          </cell>
          <cell r="AM62">
            <v>58432.31</v>
          </cell>
        </row>
        <row r="63">
          <cell r="A63" t="str">
            <v>00956</v>
          </cell>
          <cell r="B63" t="str">
            <v>FUENTES NUÑEZ EDUARDO</v>
          </cell>
          <cell r="C63">
            <v>14250</v>
          </cell>
          <cell r="D63">
            <v>1662.5</v>
          </cell>
          <cell r="E63">
            <v>1000</v>
          </cell>
          <cell r="F63">
            <v>9537.56</v>
          </cell>
          <cell r="G63">
            <v>0</v>
          </cell>
          <cell r="H63">
            <v>25450.06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3434.98</v>
          </cell>
          <cell r="O63">
            <v>3434.98</v>
          </cell>
          <cell r="P63">
            <v>684.5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4119.4799999999996</v>
          </cell>
          <cell r="AB63">
            <v>21330.58</v>
          </cell>
          <cell r="AC63">
            <v>455.24</v>
          </cell>
          <cell r="AD63">
            <v>1103.22</v>
          </cell>
          <cell r="AE63">
            <v>1273.56</v>
          </cell>
          <cell r="AF63">
            <v>520.26</v>
          </cell>
          <cell r="AG63">
            <v>529.01</v>
          </cell>
          <cell r="AH63">
            <v>46527.64</v>
          </cell>
          <cell r="AI63">
            <v>2832.02</v>
          </cell>
          <cell r="AJ63">
            <v>1300.6600000000001</v>
          </cell>
          <cell r="AK63">
            <v>260.14</v>
          </cell>
          <cell r="AL63">
            <v>0</v>
          </cell>
          <cell r="AM63">
            <v>51969.73</v>
          </cell>
        </row>
        <row r="64">
          <cell r="A64" t="str">
            <v>00957</v>
          </cell>
          <cell r="B64" t="str">
            <v>CAMPOS ENCARNACION SALVADOR ALEJANDRO</v>
          </cell>
          <cell r="C64">
            <v>10575</v>
          </cell>
          <cell r="D64">
            <v>0</v>
          </cell>
          <cell r="E64">
            <v>1000</v>
          </cell>
          <cell r="F64">
            <v>7025.8</v>
          </cell>
          <cell r="G64">
            <v>0</v>
          </cell>
          <cell r="H64">
            <v>17600.8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2113.48</v>
          </cell>
          <cell r="O64">
            <v>2113.48</v>
          </cell>
          <cell r="P64">
            <v>487.3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2600.7800000000002</v>
          </cell>
          <cell r="AB64">
            <v>15000.02</v>
          </cell>
          <cell r="AC64">
            <v>330.86</v>
          </cell>
          <cell r="AD64">
            <v>747.38</v>
          </cell>
          <cell r="AE64">
            <v>1071.02</v>
          </cell>
          <cell r="AF64">
            <v>378.14</v>
          </cell>
          <cell r="AG64">
            <v>372.02</v>
          </cell>
          <cell r="AH64">
            <v>33816.54</v>
          </cell>
          <cell r="AI64">
            <v>2149.2600000000002</v>
          </cell>
          <cell r="AJ64">
            <v>945.34</v>
          </cell>
          <cell r="AK64">
            <v>189.06</v>
          </cell>
          <cell r="AL64">
            <v>0</v>
          </cell>
          <cell r="AM64">
            <v>37850.36</v>
          </cell>
        </row>
        <row r="65">
          <cell r="A65" t="str">
            <v>00958</v>
          </cell>
          <cell r="B65" t="str">
            <v>GARCIA GARCIA IVAN TONATHIU</v>
          </cell>
          <cell r="C65">
            <v>14550</v>
          </cell>
          <cell r="D65">
            <v>0</v>
          </cell>
          <cell r="E65">
            <v>1000</v>
          </cell>
          <cell r="F65">
            <v>9659.42</v>
          </cell>
          <cell r="G65">
            <v>0</v>
          </cell>
          <cell r="H65">
            <v>24209.42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3525.08</v>
          </cell>
          <cell r="O65">
            <v>3525.08</v>
          </cell>
          <cell r="P65">
            <v>684.34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4209.42</v>
          </cell>
          <cell r="AB65">
            <v>20000</v>
          </cell>
          <cell r="AC65">
            <v>455.14</v>
          </cell>
          <cell r="AD65">
            <v>1103</v>
          </cell>
          <cell r="AE65">
            <v>1273.4000000000001</v>
          </cell>
          <cell r="AF65">
            <v>520.16</v>
          </cell>
          <cell r="AG65">
            <v>504.18</v>
          </cell>
          <cell r="AH65">
            <v>46518</v>
          </cell>
          <cell r="AI65">
            <v>2831.54</v>
          </cell>
          <cell r="AJ65">
            <v>1300.4000000000001</v>
          </cell>
          <cell r="AK65">
            <v>260.08</v>
          </cell>
          <cell r="AL65">
            <v>0</v>
          </cell>
          <cell r="AM65">
            <v>51934.36</v>
          </cell>
        </row>
        <row r="66">
          <cell r="A66" t="str">
            <v>00959</v>
          </cell>
          <cell r="B66" t="str">
            <v>CERVANTES RAMIREZ MARCO ANTONIO</v>
          </cell>
          <cell r="C66">
            <v>6223.2</v>
          </cell>
          <cell r="D66">
            <v>0</v>
          </cell>
          <cell r="E66">
            <v>1000</v>
          </cell>
          <cell r="F66">
            <v>2402.4</v>
          </cell>
          <cell r="G66">
            <v>0</v>
          </cell>
          <cell r="H66">
            <v>8625.6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625.54</v>
          </cell>
          <cell r="O66">
            <v>625.54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625.54</v>
          </cell>
          <cell r="AB66">
            <v>8000.06</v>
          </cell>
          <cell r="AC66">
            <v>235.86</v>
          </cell>
          <cell r="AD66">
            <v>424.54</v>
          </cell>
          <cell r="AE66">
            <v>879.66</v>
          </cell>
          <cell r="AF66">
            <v>198.62</v>
          </cell>
          <cell r="AG66">
            <v>192.52</v>
          </cell>
          <cell r="AH66">
            <v>17761.98</v>
          </cell>
          <cell r="AI66">
            <v>1540.06</v>
          </cell>
          <cell r="AJ66">
            <v>496.53</v>
          </cell>
          <cell r="AK66">
            <v>99.3</v>
          </cell>
          <cell r="AL66">
            <v>0</v>
          </cell>
          <cell r="AM66">
            <v>20289.009999999998</v>
          </cell>
        </row>
        <row r="67">
          <cell r="A67" t="str">
            <v>00960</v>
          </cell>
          <cell r="B67" t="str">
            <v>TORRES DE LA ROSA MARIA GUADALUPE</v>
          </cell>
          <cell r="C67">
            <v>9000</v>
          </cell>
          <cell r="D67">
            <v>0</v>
          </cell>
          <cell r="E67">
            <v>1000</v>
          </cell>
          <cell r="F67">
            <v>6000</v>
          </cell>
          <cell r="G67">
            <v>0</v>
          </cell>
          <cell r="H67">
            <v>15000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1567.72</v>
          </cell>
          <cell r="O67">
            <v>1567.72</v>
          </cell>
          <cell r="P67">
            <v>417.92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1985.64</v>
          </cell>
          <cell r="AB67">
            <v>13014.36</v>
          </cell>
          <cell r="AC67">
            <v>287.10000000000002</v>
          </cell>
          <cell r="AD67">
            <v>634.74</v>
          </cell>
          <cell r="AE67">
            <v>999.74</v>
          </cell>
          <cell r="AF67">
            <v>328.12</v>
          </cell>
          <cell r="AG67">
            <v>320</v>
          </cell>
          <cell r="AH67">
            <v>29343.58</v>
          </cell>
          <cell r="AI67">
            <v>1921.58</v>
          </cell>
          <cell r="AJ67">
            <v>820.29</v>
          </cell>
          <cell r="AK67">
            <v>164.06</v>
          </cell>
          <cell r="AL67">
            <v>0</v>
          </cell>
          <cell r="AM67">
            <v>32897.629999999997</v>
          </cell>
        </row>
        <row r="68">
          <cell r="A68" t="str">
            <v>00961</v>
          </cell>
          <cell r="B68" t="str">
            <v>VELAZQUEZ MONROY ARLENE</v>
          </cell>
          <cell r="C68">
            <v>10575</v>
          </cell>
          <cell r="D68">
            <v>0</v>
          </cell>
          <cell r="E68">
            <v>1000</v>
          </cell>
          <cell r="F68">
            <v>7032</v>
          </cell>
          <cell r="G68">
            <v>0</v>
          </cell>
          <cell r="H68">
            <v>17607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2114.8000000000002</v>
          </cell>
          <cell r="O68">
            <v>2114.8000000000002</v>
          </cell>
          <cell r="P68">
            <v>492.18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2606.98</v>
          </cell>
          <cell r="AB68">
            <v>15000.02</v>
          </cell>
          <cell r="AC68">
            <v>333.96</v>
          </cell>
          <cell r="AD68">
            <v>754.36</v>
          </cell>
          <cell r="AE68">
            <v>1076.06</v>
          </cell>
          <cell r="AF68">
            <v>381.66</v>
          </cell>
          <cell r="AG68">
            <v>372.14</v>
          </cell>
          <cell r="AH68">
            <v>34132.04</v>
          </cell>
          <cell r="AI68">
            <v>2164.38</v>
          </cell>
          <cell r="AJ68">
            <v>954.16</v>
          </cell>
          <cell r="AK68">
            <v>190.84</v>
          </cell>
          <cell r="AL68">
            <v>0</v>
          </cell>
          <cell r="AM68">
            <v>38195.22</v>
          </cell>
        </row>
        <row r="69">
          <cell r="A69" t="str">
            <v>00962</v>
          </cell>
          <cell r="B69" t="str">
            <v>LOPEZ PUENTE JORGE LUIS</v>
          </cell>
          <cell r="C69">
            <v>6240</v>
          </cell>
          <cell r="D69">
            <v>0</v>
          </cell>
          <cell r="E69">
            <v>1000</v>
          </cell>
          <cell r="F69">
            <v>1260</v>
          </cell>
          <cell r="G69">
            <v>0</v>
          </cell>
          <cell r="H69">
            <v>7500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503.08</v>
          </cell>
          <cell r="O69">
            <v>503.08</v>
          </cell>
          <cell r="P69">
            <v>226.58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729.66</v>
          </cell>
          <cell r="AB69">
            <v>6770.34</v>
          </cell>
          <cell r="AC69">
            <v>166.46</v>
          </cell>
          <cell r="AD69">
            <v>340.04</v>
          </cell>
          <cell r="AE69">
            <v>803.26</v>
          </cell>
          <cell r="AF69">
            <v>190.24</v>
          </cell>
          <cell r="AG69">
            <v>170</v>
          </cell>
          <cell r="AH69">
            <v>17012.900000000001</v>
          </cell>
          <cell r="AI69">
            <v>1309.76</v>
          </cell>
          <cell r="AJ69">
            <v>475.59</v>
          </cell>
          <cell r="AK69">
            <v>95.12</v>
          </cell>
          <cell r="AL69">
            <v>0</v>
          </cell>
          <cell r="AM69">
            <v>19253.61</v>
          </cell>
        </row>
        <row r="70">
          <cell r="A70" t="str">
            <v>00963</v>
          </cell>
          <cell r="B70" t="str">
            <v>MARTINEZ GONZALEZ REGINA</v>
          </cell>
          <cell r="C70">
            <v>12000</v>
          </cell>
          <cell r="D70">
            <v>0</v>
          </cell>
          <cell r="E70">
            <v>1000</v>
          </cell>
          <cell r="F70">
            <v>8000</v>
          </cell>
          <cell r="G70">
            <v>0</v>
          </cell>
          <cell r="H70">
            <v>20000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2625.96</v>
          </cell>
          <cell r="O70">
            <v>2625.96</v>
          </cell>
          <cell r="P70">
            <v>396.16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3022.12</v>
          </cell>
          <cell r="AB70">
            <v>16977.88</v>
          </cell>
          <cell r="AC70">
            <v>273.38</v>
          </cell>
          <cell r="AD70">
            <v>627.38</v>
          </cell>
          <cell r="AE70">
            <v>977.42</v>
          </cell>
          <cell r="AF70">
            <v>312.44</v>
          </cell>
          <cell r="AG70">
            <v>420</v>
          </cell>
          <cell r="AH70">
            <v>27941.48</v>
          </cell>
          <cell r="AI70">
            <v>1878.18</v>
          </cell>
          <cell r="AJ70">
            <v>781.1</v>
          </cell>
          <cell r="AK70">
            <v>156.22</v>
          </cell>
          <cell r="AL70">
            <v>0</v>
          </cell>
          <cell r="AM70">
            <v>31489.42</v>
          </cell>
        </row>
        <row r="71">
          <cell r="A71" t="str">
            <v>00964</v>
          </cell>
          <cell r="B71" t="str">
            <v>LOZANO VALENCIA ITZI YUNUE</v>
          </cell>
          <cell r="C71">
            <v>10575</v>
          </cell>
          <cell r="D71">
            <v>0</v>
          </cell>
          <cell r="E71">
            <v>1000</v>
          </cell>
          <cell r="F71">
            <v>6916.08</v>
          </cell>
          <cell r="G71">
            <v>0</v>
          </cell>
          <cell r="H71">
            <v>17491.080000000002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2090.04</v>
          </cell>
          <cell r="O71">
            <v>2090.04</v>
          </cell>
          <cell r="P71">
            <v>401.04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2491.08</v>
          </cell>
          <cell r="AB71">
            <v>15000</v>
          </cell>
          <cell r="AC71">
            <v>276.45999999999998</v>
          </cell>
          <cell r="AD71">
            <v>624.5</v>
          </cell>
          <cell r="AE71">
            <v>982.42</v>
          </cell>
          <cell r="AF71">
            <v>315.95999999999998</v>
          </cell>
          <cell r="AG71">
            <v>369.82</v>
          </cell>
          <cell r="AH71">
            <v>28256.46</v>
          </cell>
          <cell r="AI71">
            <v>1883.38</v>
          </cell>
          <cell r="AJ71">
            <v>789.9</v>
          </cell>
          <cell r="AK71">
            <v>157.97999999999999</v>
          </cell>
          <cell r="AL71">
            <v>0</v>
          </cell>
          <cell r="AM71">
            <v>31773.5</v>
          </cell>
        </row>
        <row r="72">
          <cell r="A72" t="str">
            <v>00965</v>
          </cell>
          <cell r="B72" t="str">
            <v>ESPARZA RAMIREZ NORMA MALENI</v>
          </cell>
          <cell r="C72">
            <v>4576</v>
          </cell>
          <cell r="D72">
            <v>0</v>
          </cell>
          <cell r="E72">
            <v>1000</v>
          </cell>
          <cell r="F72">
            <v>1218</v>
          </cell>
          <cell r="G72">
            <v>0</v>
          </cell>
          <cell r="H72">
            <v>5794</v>
          </cell>
          <cell r="I72">
            <v>0</v>
          </cell>
          <cell r="J72">
            <v>0</v>
          </cell>
          <cell r="K72">
            <v>0</v>
          </cell>
          <cell r="L72">
            <v>-294.63</v>
          </cell>
          <cell r="M72">
            <v>-44.46</v>
          </cell>
          <cell r="N72">
            <v>354.66</v>
          </cell>
          <cell r="O72">
            <v>104.49</v>
          </cell>
          <cell r="P72">
            <v>127.15</v>
          </cell>
          <cell r="Q72">
            <v>0</v>
          </cell>
          <cell r="R72">
            <v>0</v>
          </cell>
          <cell r="S72">
            <v>44.46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231.64</v>
          </cell>
          <cell r="AB72">
            <v>5562.36</v>
          </cell>
          <cell r="AC72">
            <v>92.59</v>
          </cell>
          <cell r="AD72">
            <v>195.07</v>
          </cell>
          <cell r="AE72">
            <v>583.54</v>
          </cell>
          <cell r="AF72">
            <v>139.49</v>
          </cell>
          <cell r="AG72">
            <v>135.88</v>
          </cell>
          <cell r="AH72">
            <v>9463.1299999999992</v>
          </cell>
          <cell r="AI72">
            <v>871.2</v>
          </cell>
          <cell r="AJ72">
            <v>348.71</v>
          </cell>
          <cell r="AK72">
            <v>52.91</v>
          </cell>
          <cell r="AL72">
            <v>0</v>
          </cell>
          <cell r="AM72">
            <v>11011.32</v>
          </cell>
        </row>
        <row r="73">
          <cell r="A73" t="str">
            <v>00966</v>
          </cell>
          <cell r="B73" t="str">
            <v>RUIZ MEJIA MARIA MAGDALENA</v>
          </cell>
          <cell r="C73">
            <v>6240</v>
          </cell>
          <cell r="D73">
            <v>0</v>
          </cell>
          <cell r="E73">
            <v>1000</v>
          </cell>
          <cell r="F73">
            <v>4903.3999999999996</v>
          </cell>
          <cell r="G73">
            <v>0</v>
          </cell>
          <cell r="H73">
            <v>11143.4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907.76</v>
          </cell>
          <cell r="O73">
            <v>907.76</v>
          </cell>
          <cell r="P73">
            <v>235.62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1143.3800000000001</v>
          </cell>
          <cell r="AB73">
            <v>10000.02</v>
          </cell>
          <cell r="AC73">
            <v>172.14</v>
          </cell>
          <cell r="AD73">
            <v>351.64</v>
          </cell>
          <cell r="AE73">
            <v>812.52</v>
          </cell>
          <cell r="AF73">
            <v>196.72</v>
          </cell>
          <cell r="AG73">
            <v>242.86</v>
          </cell>
          <cell r="AH73">
            <v>17592.939999999999</v>
          </cell>
          <cell r="AI73">
            <v>1336.3</v>
          </cell>
          <cell r="AJ73">
            <v>491.8</v>
          </cell>
          <cell r="AK73">
            <v>98.36</v>
          </cell>
          <cell r="AL73">
            <v>0</v>
          </cell>
          <cell r="AM73">
            <v>19958.98</v>
          </cell>
        </row>
        <row r="74">
          <cell r="A74" t="str">
            <v>00967</v>
          </cell>
          <cell r="B74" t="str">
            <v>DIAZ DIAZ ANGELICA NAYELI</v>
          </cell>
          <cell r="C74">
            <v>10575</v>
          </cell>
          <cell r="D74">
            <v>0</v>
          </cell>
          <cell r="E74">
            <v>1000</v>
          </cell>
          <cell r="F74">
            <v>6947.2</v>
          </cell>
          <cell r="G74">
            <v>0</v>
          </cell>
          <cell r="H74">
            <v>17522.2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2096.6999999999998</v>
          </cell>
          <cell r="O74">
            <v>2096.6999999999998</v>
          </cell>
          <cell r="P74">
            <v>425.5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2522.1999999999998</v>
          </cell>
          <cell r="AB74">
            <v>15000</v>
          </cell>
          <cell r="AC74">
            <v>291.88</v>
          </cell>
          <cell r="AD74">
            <v>659.34</v>
          </cell>
          <cell r="AE74">
            <v>1007.56</v>
          </cell>
          <cell r="AF74">
            <v>333.58</v>
          </cell>
          <cell r="AG74">
            <v>370.44</v>
          </cell>
          <cell r="AH74">
            <v>29832.94</v>
          </cell>
          <cell r="AI74">
            <v>1958.78</v>
          </cell>
          <cell r="AJ74">
            <v>833.98</v>
          </cell>
          <cell r="AK74">
            <v>166.8</v>
          </cell>
          <cell r="AL74">
            <v>0</v>
          </cell>
          <cell r="AM74">
            <v>33496.519999999997</v>
          </cell>
        </row>
        <row r="75">
          <cell r="A75" t="str">
            <v>00968</v>
          </cell>
          <cell r="B75" t="str">
            <v>CACHO SILVA ISRAEL</v>
          </cell>
          <cell r="C75">
            <v>6240</v>
          </cell>
          <cell r="D75">
            <v>0</v>
          </cell>
          <cell r="E75">
            <v>1000</v>
          </cell>
          <cell r="F75">
            <v>3777.1</v>
          </cell>
          <cell r="G75">
            <v>0</v>
          </cell>
          <cell r="H75">
            <v>10017.1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776.94</v>
          </cell>
          <cell r="O75">
            <v>776.94</v>
          </cell>
          <cell r="P75">
            <v>240.16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1017.1</v>
          </cell>
          <cell r="AB75">
            <v>9000</v>
          </cell>
          <cell r="AC75">
            <v>175.02</v>
          </cell>
          <cell r="AD75">
            <v>357.52</v>
          </cell>
          <cell r="AE75">
            <v>817.18</v>
          </cell>
          <cell r="AF75">
            <v>200.02</v>
          </cell>
          <cell r="AG75">
            <v>220.34</v>
          </cell>
          <cell r="AH75">
            <v>17887.54</v>
          </cell>
          <cell r="AI75">
            <v>1349.72</v>
          </cell>
          <cell r="AJ75">
            <v>500.04</v>
          </cell>
          <cell r="AK75">
            <v>100</v>
          </cell>
          <cell r="AL75">
            <v>0</v>
          </cell>
          <cell r="AM75">
            <v>20257.66</v>
          </cell>
        </row>
        <row r="76">
          <cell r="A76" t="str">
            <v>00969</v>
          </cell>
          <cell r="B76" t="str">
            <v>GONZALEZ VALENZUELA LUIS GEOVANNI</v>
          </cell>
          <cell r="C76">
            <v>6840</v>
          </cell>
          <cell r="D76">
            <v>0</v>
          </cell>
          <cell r="E76">
            <v>1000</v>
          </cell>
          <cell r="F76">
            <v>4355</v>
          </cell>
          <cell r="G76">
            <v>0</v>
          </cell>
          <cell r="H76">
            <v>11195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916.02</v>
          </cell>
          <cell r="O76">
            <v>916.02</v>
          </cell>
          <cell r="P76">
            <v>278.98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1195</v>
          </cell>
          <cell r="AB76">
            <v>10000</v>
          </cell>
          <cell r="AC76">
            <v>199.5</v>
          </cell>
          <cell r="AD76">
            <v>427.6</v>
          </cell>
          <cell r="AE76">
            <v>857.08</v>
          </cell>
          <cell r="AF76">
            <v>228</v>
          </cell>
          <cell r="AG76">
            <v>243.9</v>
          </cell>
          <cell r="AH76">
            <v>20389.62</v>
          </cell>
          <cell r="AI76">
            <v>1484.18</v>
          </cell>
          <cell r="AJ76">
            <v>569.98</v>
          </cell>
          <cell r="AK76">
            <v>114</v>
          </cell>
          <cell r="AL76">
            <v>0</v>
          </cell>
          <cell r="AM76">
            <v>23029.68</v>
          </cell>
        </row>
        <row r="77">
          <cell r="A77" t="str">
            <v>00970</v>
          </cell>
          <cell r="B77" t="str">
            <v>SAMAUE JIMENEZ JORGE SEBASTIAN</v>
          </cell>
          <cell r="C77">
            <v>10575</v>
          </cell>
          <cell r="D77">
            <v>0</v>
          </cell>
          <cell r="E77">
            <v>1000</v>
          </cell>
          <cell r="F77">
            <v>6984.52</v>
          </cell>
          <cell r="G77">
            <v>0</v>
          </cell>
          <cell r="H77">
            <v>17559.52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2104.66</v>
          </cell>
          <cell r="O77">
            <v>2104.66</v>
          </cell>
          <cell r="P77">
            <v>454.86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2559.52</v>
          </cell>
          <cell r="AB77">
            <v>15000</v>
          </cell>
          <cell r="AC77">
            <v>310.39999999999998</v>
          </cell>
          <cell r="AD77">
            <v>701.14</v>
          </cell>
          <cell r="AE77">
            <v>1037.68</v>
          </cell>
          <cell r="AF77">
            <v>354.74</v>
          </cell>
          <cell r="AG77">
            <v>371.2</v>
          </cell>
          <cell r="AH77">
            <v>31724.400000000001</v>
          </cell>
          <cell r="AI77">
            <v>2049.2199999999998</v>
          </cell>
          <cell r="AJ77">
            <v>886.84</v>
          </cell>
          <cell r="AK77">
            <v>177.36</v>
          </cell>
          <cell r="AL77">
            <v>0</v>
          </cell>
          <cell r="AM77">
            <v>35563.760000000002</v>
          </cell>
        </row>
        <row r="78">
          <cell r="A78" t="str">
            <v>00972</v>
          </cell>
          <cell r="B78" t="str">
            <v>CARDENAS TORRES SAMUEL IVAN</v>
          </cell>
          <cell r="C78">
            <v>10575</v>
          </cell>
          <cell r="D78">
            <v>0</v>
          </cell>
          <cell r="E78">
            <v>1000</v>
          </cell>
          <cell r="F78">
            <v>7019.68</v>
          </cell>
          <cell r="G78">
            <v>0</v>
          </cell>
          <cell r="H78">
            <v>17594.68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2112.1799999999998</v>
          </cell>
          <cell r="O78">
            <v>2112.1799999999998</v>
          </cell>
          <cell r="P78">
            <v>482.48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2594.66</v>
          </cell>
          <cell r="AB78">
            <v>15000.02</v>
          </cell>
          <cell r="AC78">
            <v>327.82</v>
          </cell>
          <cell r="AD78">
            <v>740.5</v>
          </cell>
          <cell r="AE78">
            <v>1066.06</v>
          </cell>
          <cell r="AF78">
            <v>374.66</v>
          </cell>
          <cell r="AG78">
            <v>371.9</v>
          </cell>
          <cell r="AH78">
            <v>33505.32</v>
          </cell>
          <cell r="AI78">
            <v>2134.38</v>
          </cell>
          <cell r="AJ78">
            <v>936.63</v>
          </cell>
          <cell r="AK78">
            <v>187.32</v>
          </cell>
          <cell r="AL78">
            <v>0</v>
          </cell>
          <cell r="AM78">
            <v>37510.21</v>
          </cell>
        </row>
        <row r="79">
          <cell r="A79" t="str">
            <v>00973</v>
          </cell>
          <cell r="B79" t="str">
            <v>MARTINEZ SANCHEZ JOSUE</v>
          </cell>
          <cell r="C79">
            <v>6240</v>
          </cell>
          <cell r="D79">
            <v>0</v>
          </cell>
          <cell r="E79">
            <v>1000</v>
          </cell>
          <cell r="F79">
            <v>4901.3</v>
          </cell>
          <cell r="G79">
            <v>0</v>
          </cell>
          <cell r="H79">
            <v>11141.3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907.42</v>
          </cell>
          <cell r="O79">
            <v>907.42</v>
          </cell>
          <cell r="P79">
            <v>233.88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1141.3</v>
          </cell>
          <cell r="AB79">
            <v>10000</v>
          </cell>
          <cell r="AC79">
            <v>171.04</v>
          </cell>
          <cell r="AD79">
            <v>349.4</v>
          </cell>
          <cell r="AE79">
            <v>810.72</v>
          </cell>
          <cell r="AF79">
            <v>195.46</v>
          </cell>
          <cell r="AG79">
            <v>242.82</v>
          </cell>
          <cell r="AH79">
            <v>17480.8</v>
          </cell>
          <cell r="AI79">
            <v>1331.16</v>
          </cell>
          <cell r="AJ79">
            <v>488.68</v>
          </cell>
          <cell r="AK79">
            <v>97.74</v>
          </cell>
          <cell r="AL79">
            <v>0</v>
          </cell>
          <cell r="AM79">
            <v>19836.66</v>
          </cell>
        </row>
        <row r="80">
          <cell r="A80" t="str">
            <v>00974</v>
          </cell>
          <cell r="B80" t="str">
            <v>CARRILLO MARTINEZ DIEGO ALBERTO</v>
          </cell>
          <cell r="C80">
            <v>10575</v>
          </cell>
          <cell r="D80">
            <v>0</v>
          </cell>
          <cell r="E80">
            <v>1000</v>
          </cell>
          <cell r="F80">
            <v>26023</v>
          </cell>
          <cell r="G80">
            <v>0</v>
          </cell>
          <cell r="H80">
            <v>36598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6295.96</v>
          </cell>
          <cell r="O80">
            <v>6295.96</v>
          </cell>
          <cell r="P80">
            <v>301.95999999999998</v>
          </cell>
          <cell r="Q80">
            <v>15000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21597.919999999998</v>
          </cell>
          <cell r="AB80">
            <v>15000.08</v>
          </cell>
          <cell r="AC80">
            <v>213.96</v>
          </cell>
          <cell r="AD80">
            <v>487.17</v>
          </cell>
          <cell r="AE80">
            <v>880.64</v>
          </cell>
          <cell r="AF80">
            <v>244.54</v>
          </cell>
          <cell r="AG80">
            <v>751.96</v>
          </cell>
          <cell r="AH80">
            <v>21869</v>
          </cell>
          <cell r="AI80">
            <v>1581.77</v>
          </cell>
          <cell r="AJ80">
            <v>611.34</v>
          </cell>
          <cell r="AK80">
            <v>122.26</v>
          </cell>
          <cell r="AL80">
            <v>0</v>
          </cell>
          <cell r="AM80">
            <v>25180.87</v>
          </cell>
        </row>
        <row r="81">
          <cell r="A81" t="str">
            <v>00975</v>
          </cell>
          <cell r="B81" t="str">
            <v>RAMIREZ ROSAS JORGE EDUARDO</v>
          </cell>
          <cell r="C81">
            <v>3120</v>
          </cell>
          <cell r="D81">
            <v>0</v>
          </cell>
          <cell r="E81">
            <v>1000</v>
          </cell>
          <cell r="F81">
            <v>6115.32</v>
          </cell>
          <cell r="G81">
            <v>0</v>
          </cell>
          <cell r="H81">
            <v>9235.32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1149.6400000000001</v>
          </cell>
          <cell r="O81">
            <v>1149.6400000000001</v>
          </cell>
          <cell r="P81">
            <v>85.68</v>
          </cell>
          <cell r="Q81">
            <v>4000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5235.32</v>
          </cell>
          <cell r="AB81">
            <v>4000</v>
          </cell>
          <cell r="AC81">
            <v>63.13</v>
          </cell>
          <cell r="AD81">
            <v>128.96</v>
          </cell>
          <cell r="AE81">
            <v>380.57</v>
          </cell>
          <cell r="AF81">
            <v>72.150000000000006</v>
          </cell>
          <cell r="AG81">
            <v>204.71</v>
          </cell>
          <cell r="AH81">
            <v>6452.13</v>
          </cell>
          <cell r="AI81">
            <v>572.66</v>
          </cell>
          <cell r="AJ81">
            <v>180.37</v>
          </cell>
          <cell r="AK81">
            <v>36.07</v>
          </cell>
          <cell r="AL81">
            <v>0</v>
          </cell>
          <cell r="AM81">
            <v>7518.09</v>
          </cell>
        </row>
        <row r="82">
          <cell r="A82" t="str">
            <v>00976</v>
          </cell>
          <cell r="B82" t="str">
            <v>REYES LEON MARGARITA</v>
          </cell>
          <cell r="C82">
            <v>3120</v>
          </cell>
          <cell r="D82">
            <v>0</v>
          </cell>
          <cell r="E82">
            <v>1000</v>
          </cell>
          <cell r="F82">
            <v>6115.32</v>
          </cell>
          <cell r="G82">
            <v>0</v>
          </cell>
          <cell r="H82">
            <v>9235.32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1149.6400000000001</v>
          </cell>
          <cell r="O82">
            <v>1149.6400000000001</v>
          </cell>
          <cell r="P82">
            <v>85.68</v>
          </cell>
          <cell r="Q82">
            <v>4000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5235.32</v>
          </cell>
          <cell r="AB82">
            <v>4000</v>
          </cell>
          <cell r="AC82">
            <v>63.13</v>
          </cell>
          <cell r="AD82">
            <v>128.96</v>
          </cell>
          <cell r="AE82">
            <v>380.57</v>
          </cell>
          <cell r="AF82">
            <v>72.150000000000006</v>
          </cell>
          <cell r="AG82">
            <v>204.71</v>
          </cell>
          <cell r="AH82">
            <v>6452.13</v>
          </cell>
          <cell r="AI82">
            <v>572.66</v>
          </cell>
          <cell r="AJ82">
            <v>180.37</v>
          </cell>
          <cell r="AK82">
            <v>36.07</v>
          </cell>
          <cell r="AL82">
            <v>0</v>
          </cell>
          <cell r="AM82">
            <v>7518.09</v>
          </cell>
        </row>
        <row r="83">
          <cell r="A83" t="str">
            <v>00977</v>
          </cell>
          <cell r="B83" t="str">
            <v>VALLEJO SANCHEZ IVAN ALEJANDRO</v>
          </cell>
          <cell r="C83">
            <v>2800</v>
          </cell>
          <cell r="D83">
            <v>0</v>
          </cell>
          <cell r="E83">
            <v>0</v>
          </cell>
          <cell r="F83">
            <v>4200</v>
          </cell>
          <cell r="G83">
            <v>0</v>
          </cell>
          <cell r="H83">
            <v>7000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694.26</v>
          </cell>
          <cell r="O83">
            <v>694.26</v>
          </cell>
          <cell r="P83">
            <v>116.08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810.34</v>
          </cell>
          <cell r="AB83">
            <v>6189.66</v>
          </cell>
          <cell r="AC83">
            <v>84.98</v>
          </cell>
          <cell r="AD83">
            <v>191.96</v>
          </cell>
          <cell r="AE83">
            <v>404.49</v>
          </cell>
          <cell r="AF83">
            <v>97.12</v>
          </cell>
          <cell r="AG83">
            <v>140</v>
          </cell>
          <cell r="AH83">
            <v>8685.56</v>
          </cell>
          <cell r="AI83">
            <v>681.43</v>
          </cell>
          <cell r="AJ83">
            <v>242.8</v>
          </cell>
          <cell r="AK83">
            <v>48.56</v>
          </cell>
          <cell r="AL83">
            <v>0</v>
          </cell>
          <cell r="AM83">
            <v>9895.4699999999993</v>
          </cell>
        </row>
        <row r="84">
          <cell r="A84" t="str">
            <v>09671</v>
          </cell>
          <cell r="B84" t="str">
            <v>DELGADO RAZO RAFAEL ALEJANDRO</v>
          </cell>
          <cell r="C84">
            <v>8400</v>
          </cell>
          <cell r="D84">
            <v>0</v>
          </cell>
          <cell r="E84">
            <v>1000</v>
          </cell>
          <cell r="F84">
            <v>5600</v>
          </cell>
          <cell r="G84">
            <v>0</v>
          </cell>
          <cell r="H84">
            <v>14000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1388.52</v>
          </cell>
          <cell r="O84">
            <v>1388.52</v>
          </cell>
          <cell r="P84">
            <v>232.16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1620.68</v>
          </cell>
          <cell r="AB84">
            <v>12379.32</v>
          </cell>
          <cell r="AC84">
            <v>169.96</v>
          </cell>
          <cell r="AD84">
            <v>379.84</v>
          </cell>
          <cell r="AE84">
            <v>808.98</v>
          </cell>
          <cell r="AF84">
            <v>194.24</v>
          </cell>
          <cell r="AG84">
            <v>300</v>
          </cell>
          <cell r="AH84">
            <v>17371.34</v>
          </cell>
          <cell r="AI84">
            <v>1358.78</v>
          </cell>
          <cell r="AJ84">
            <v>485.62</v>
          </cell>
          <cell r="AK84">
            <v>97.12</v>
          </cell>
          <cell r="AL84">
            <v>0</v>
          </cell>
          <cell r="AM84">
            <v>19807.099999999999</v>
          </cell>
        </row>
        <row r="87">
          <cell r="A87"/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  <cell r="AG87" t="str">
            <v xml:space="preserve">  =============</v>
          </cell>
          <cell r="AH87" t="str">
            <v xml:space="preserve">  =============</v>
          </cell>
          <cell r="AI87" t="str">
            <v xml:space="preserve">  =============</v>
          </cell>
          <cell r="AJ87" t="str">
            <v xml:space="preserve">  =============</v>
          </cell>
          <cell r="AK87" t="str">
            <v xml:space="preserve">  =============</v>
          </cell>
          <cell r="AL87" t="str">
            <v xml:space="preserve">  =============</v>
          </cell>
          <cell r="AM87" t="str">
            <v xml:space="preserve">  =============</v>
          </cell>
        </row>
        <row r="88">
          <cell r="A88" t="str">
            <v>Total Gral.</v>
          </cell>
          <cell r="B88" t="str">
            <v xml:space="preserve"> </v>
          </cell>
          <cell r="C88">
            <v>723362.3</v>
          </cell>
          <cell r="D88">
            <v>64387.68</v>
          </cell>
          <cell r="E88">
            <v>75000</v>
          </cell>
          <cell r="F88">
            <v>262397.64</v>
          </cell>
          <cell r="G88">
            <v>0</v>
          </cell>
          <cell r="H88">
            <v>1050147.6200000001</v>
          </cell>
          <cell r="I88">
            <v>135</v>
          </cell>
          <cell r="J88">
            <v>5739.09</v>
          </cell>
          <cell r="K88">
            <v>46590.51</v>
          </cell>
          <cell r="L88">
            <v>-3674.45</v>
          </cell>
          <cell r="M88">
            <v>-216.82</v>
          </cell>
          <cell r="N88">
            <v>105920.72</v>
          </cell>
          <cell r="O88">
            <v>101657.33</v>
          </cell>
          <cell r="P88">
            <v>22926.99</v>
          </cell>
          <cell r="Q88">
            <v>32800</v>
          </cell>
          <cell r="R88">
            <v>0</v>
          </cell>
          <cell r="S88">
            <v>44.46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2081.1</v>
          </cell>
          <cell r="Z88">
            <v>0</v>
          </cell>
          <cell r="AA88">
            <v>211757.66</v>
          </cell>
          <cell r="AB88">
            <v>838389.96</v>
          </cell>
          <cell r="AC88">
            <v>18282.650000000001</v>
          </cell>
          <cell r="AD88">
            <v>40813.79</v>
          </cell>
          <cell r="AE88">
            <v>68711.42</v>
          </cell>
          <cell r="AF88">
            <v>20420.48</v>
          </cell>
          <cell r="AG88">
            <v>22502.99</v>
          </cell>
          <cell r="AH88">
            <v>1803500.74</v>
          </cell>
          <cell r="AI88">
            <v>127807.86</v>
          </cell>
          <cell r="AJ88">
            <v>51051.18</v>
          </cell>
          <cell r="AK88">
            <v>10083.379999999999</v>
          </cell>
          <cell r="AL88">
            <v>0</v>
          </cell>
          <cell r="AM88">
            <v>2035366.63</v>
          </cell>
        </row>
        <row r="90">
          <cell r="C90" t="str">
            <v xml:space="preserve"> </v>
          </cell>
          <cell r="D90" t="str">
            <v xml:space="preserve"> </v>
          </cell>
          <cell r="E90" t="str">
            <v xml:space="preserve"> </v>
          </cell>
          <cell r="F90" t="str">
            <v xml:space="preserve"> </v>
          </cell>
          <cell r="G90" t="str">
            <v xml:space="preserve"> </v>
          </cell>
          <cell r="H90" t="str">
            <v xml:space="preserve"> </v>
          </cell>
          <cell r="I90" t="str">
            <v xml:space="preserve"> 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 t="str">
            <v xml:space="preserve"> </v>
          </cell>
          <cell r="P90" t="str">
            <v xml:space="preserve"> </v>
          </cell>
          <cell r="Q90" t="str">
            <v xml:space="preserve"> </v>
          </cell>
          <cell r="R90" t="str">
            <v xml:space="preserve"> </v>
          </cell>
          <cell r="S90" t="str">
            <v xml:space="preserve"> </v>
          </cell>
          <cell r="T90" t="str">
            <v xml:space="preserve"> </v>
          </cell>
          <cell r="U90" t="str">
            <v xml:space="preserve"> </v>
          </cell>
          <cell r="V90" t="str">
            <v xml:space="preserve"> </v>
          </cell>
          <cell r="W90" t="str">
            <v xml:space="preserve"> 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E90" t="str">
            <v xml:space="preserve"> </v>
          </cell>
          <cell r="AF90" t="str">
            <v xml:space="preserve"> </v>
          </cell>
          <cell r="AG90" t="str">
            <v xml:space="preserve"> </v>
          </cell>
          <cell r="AH90" t="str">
            <v xml:space="preserve"> </v>
          </cell>
          <cell r="AI90" t="str">
            <v xml:space="preserve"> </v>
          </cell>
          <cell r="AJ90" t="str">
            <v xml:space="preserve"> </v>
          </cell>
          <cell r="AK90" t="str">
            <v xml:space="preserve"> </v>
          </cell>
          <cell r="AL90" t="str">
            <v xml:space="preserve"> </v>
          </cell>
        </row>
        <row r="91">
          <cell r="A91" t="str">
            <v xml:space="preserve"> </v>
          </cell>
          <cell r="B91" t="str">
            <v xml:space="preserve"> 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0"/>
  <sheetViews>
    <sheetView showGridLines="0" tabSelected="1" topLeftCell="D1" zoomScale="96" zoomScaleNormal="96" workbookViewId="0">
      <pane ySplit="6" topLeftCell="A120" activePane="bottomLeft" state="frozen"/>
      <selection pane="bottomLeft" activeCell="D148" sqref="A148:XFD150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223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143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182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VLOOKUP($A8,[1]Hoja1!$A$9:$AM$276,3,0)</f>
        <v>11767.5</v>
      </c>
      <c r="G8" s="15">
        <f>VLOOKUP($A8,[1]Hoja1!$A$9:$AM$276,8,0)</f>
        <v>0</v>
      </c>
      <c r="H8" s="15">
        <f>VLOOKUP($A8,[1]Hoja1!$A$9:$AM$276,5,0)+VLOOKUP($A8,[1]Hoja1!$A$9:$AM$276,7,0)</f>
        <v>0</v>
      </c>
      <c r="I8" s="15">
        <f>VLOOKUP($A8,[1]Hoja1!$A$9:$AM$276,4,0)+VLOOKUP($A8,[1]Hoja1!$A$9:$AM$276,6,0)</f>
        <v>0</v>
      </c>
      <c r="J8" s="15">
        <f>VLOOKUP($A8,[1]Hoja1!$A$9:$AM$276,9,0)+VLOOKUP($A8,[1]Hoja1!$A$9:$AM$276,10,0)+VLOOKUP($A8,[1]Hoja1!$A$9:$AM$276,12,0)+VLOOKUP($A8,[1]Hoja1!$A$9:$AM$276,13,0)</f>
        <v>3232.5</v>
      </c>
      <c r="K8" s="15">
        <f>VLOOKUP($A8,[1]Hoja1!$A$9:$AM$276,11,0)</f>
        <v>1000</v>
      </c>
      <c r="L8" s="16">
        <f>SUM(F8:J8)</f>
        <v>15000</v>
      </c>
      <c r="M8" s="15">
        <f>VLOOKUP($A8,[1]Hoja1!$A$9:$AM$276,37,0)</f>
        <v>5645.74</v>
      </c>
      <c r="N8" s="16">
        <f>+L8-M8</f>
        <v>9354.26</v>
      </c>
    </row>
    <row r="9" spans="1:14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9" si="0">+F9/30</f>
        <v>580.98</v>
      </c>
      <c r="F9" s="15">
        <f>VLOOKUP($A9,[1]Hoja1!$A$9:$AM$276,3,0)</f>
        <v>17429.400000000001</v>
      </c>
      <c r="G9" s="15">
        <f>VLOOKUP($A9,[1]Hoja1!$A$9:$AM$276,8,0)</f>
        <v>0</v>
      </c>
      <c r="H9" s="15">
        <f>VLOOKUP($A9,[1]Hoja1!$A$9:$AM$276,5,0)+VLOOKUP($A9,[1]Hoja1!$A$9:$AM$276,7,0)</f>
        <v>0</v>
      </c>
      <c r="I9" s="15">
        <f>VLOOKUP($A9,[1]Hoja1!$A$9:$AM$276,4,0)+VLOOKUP($A9,[1]Hoja1!$A$9:$AM$276,6,0)</f>
        <v>0</v>
      </c>
      <c r="J9" s="15">
        <f>VLOOKUP($A9,[1]Hoja1!$A$9:$AM$276,9,0)+VLOOKUP($A9,[1]Hoja1!$A$9:$AM$276,10,0)+VLOOKUP($A9,[1]Hoja1!$A$9:$AM$276,12,0)+VLOOKUP($A9,[1]Hoja1!$A$9:$AM$276,13,0)</f>
        <v>0</v>
      </c>
      <c r="K9" s="15">
        <f>VLOOKUP($A9,[1]Hoja1!$A$9:$AM$276,11,0)</f>
        <v>1000</v>
      </c>
      <c r="L9" s="16">
        <f t="shared" ref="L9:L22" si="1">SUM(F9:J9)</f>
        <v>17429.400000000001</v>
      </c>
      <c r="M9" s="15">
        <f>VLOOKUP($A9,[1]Hoja1!$A$9:$AM$276,37,0)</f>
        <v>2630.98</v>
      </c>
      <c r="N9" s="16">
        <f t="shared" ref="N9:N22" si="2">+L9-M9</f>
        <v>14798.420000000002</v>
      </c>
    </row>
    <row r="10" spans="1:14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VLOOKUP($A10,[1]Hoja1!$A$9:$AM$276,3,0)</f>
        <v>11767.5</v>
      </c>
      <c r="G10" s="15">
        <f>VLOOKUP($A10,[1]Hoja1!$A$9:$AM$276,8,0)</f>
        <v>0</v>
      </c>
      <c r="H10" s="15">
        <f>VLOOKUP($A10,[1]Hoja1!$A$9:$AM$276,5,0)+VLOOKUP($A10,[1]Hoja1!$A$9:$AM$276,7,0)</f>
        <v>0</v>
      </c>
      <c r="I10" s="15">
        <f>VLOOKUP($A10,[1]Hoja1!$A$9:$AM$276,4,0)+VLOOKUP($A10,[1]Hoja1!$A$9:$AM$276,6,0)</f>
        <v>0</v>
      </c>
      <c r="J10" s="15">
        <f>VLOOKUP($A10,[1]Hoja1!$A$9:$AM$276,9,0)+VLOOKUP($A10,[1]Hoja1!$A$9:$AM$276,10,0)+VLOOKUP($A10,[1]Hoja1!$A$9:$AM$276,12,0)+VLOOKUP($A10,[1]Hoja1!$A$9:$AM$276,13,0)</f>
        <v>3232.5</v>
      </c>
      <c r="K10" s="15">
        <f>VLOOKUP($A10,[1]Hoja1!$A$9:$AM$276,11,0)</f>
        <v>1000</v>
      </c>
      <c r="L10" s="16">
        <f t="shared" si="1"/>
        <v>15000</v>
      </c>
      <c r="M10" s="15">
        <f>VLOOKUP($A10,[1]Hoja1!$A$9:$AM$276,37,0)</f>
        <v>1930.36</v>
      </c>
      <c r="N10" s="16">
        <f t="shared" si="2"/>
        <v>13069.64</v>
      </c>
    </row>
    <row r="11" spans="1:14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VLOOKUP($A11,[1]Hoja1!$A$9:$AM$276,3,0)</f>
        <v>8550</v>
      </c>
      <c r="G11" s="15">
        <f>VLOOKUP($A11,[1]Hoja1!$A$9:$AM$276,8,0)</f>
        <v>0</v>
      </c>
      <c r="H11" s="15">
        <f>VLOOKUP($A11,[1]Hoja1!$A$9:$AM$276,5,0)+VLOOKUP($A11,[1]Hoja1!$A$9:$AM$276,7,0)</f>
        <v>0</v>
      </c>
      <c r="I11" s="15">
        <f>VLOOKUP($A11,[1]Hoja1!$A$9:$AM$276,4,0)+VLOOKUP($A11,[1]Hoja1!$A$9:$AM$276,6,0)</f>
        <v>0</v>
      </c>
      <c r="J11" s="15">
        <f>VLOOKUP($A11,[1]Hoja1!$A$9:$AM$276,9,0)+VLOOKUP($A11,[1]Hoja1!$A$9:$AM$276,10,0)+VLOOKUP($A11,[1]Hoja1!$A$9:$AM$276,12,0)+VLOOKUP($A11,[1]Hoja1!$A$9:$AM$276,13,0)</f>
        <v>3450</v>
      </c>
      <c r="K11" s="15">
        <f>VLOOKUP($A11,[1]Hoja1!$A$9:$AM$276,11,0)</f>
        <v>1000</v>
      </c>
      <c r="L11" s="16">
        <f t="shared" si="1"/>
        <v>12000</v>
      </c>
      <c r="M11" s="15">
        <f>VLOOKUP($A11,[1]Hoja1!$A$9:$AM$276,37,0)</f>
        <v>4365.26</v>
      </c>
      <c r="N11" s="16">
        <f t="shared" si="2"/>
        <v>7634.74</v>
      </c>
    </row>
    <row r="12" spans="1:14" s="11" customFormat="1" ht="10.5" customHeight="1" x14ac:dyDescent="0.25">
      <c r="A12" s="12" t="s">
        <v>63</v>
      </c>
      <c r="B12" s="13" t="s">
        <v>125</v>
      </c>
      <c r="C12" s="14" t="s">
        <v>116</v>
      </c>
      <c r="D12" s="14" t="s">
        <v>144</v>
      </c>
      <c r="E12" s="15">
        <f t="shared" si="0"/>
        <v>207.44</v>
      </c>
      <c r="F12" s="15">
        <f>VLOOKUP($A12,[1]Hoja1!$A$9:$AM$276,3,0)</f>
        <v>6223.2</v>
      </c>
      <c r="G12" s="15">
        <f>VLOOKUP($A12,[1]Hoja1!$A$9:$AM$276,8,0)</f>
        <v>0</v>
      </c>
      <c r="H12" s="15">
        <f>VLOOKUP($A12,[1]Hoja1!$A$9:$AM$276,5,0)+VLOOKUP($A12,[1]Hoja1!$A$9:$AM$276,7,0)</f>
        <v>0</v>
      </c>
      <c r="I12" s="15">
        <f>VLOOKUP($A12,[1]Hoja1!$A$9:$AM$276,4,0)+VLOOKUP($A12,[1]Hoja1!$A$9:$AM$276,6,0)</f>
        <v>0</v>
      </c>
      <c r="J12" s="15">
        <f>VLOOKUP($A12,[1]Hoja1!$A$9:$AM$276,9,0)+VLOOKUP($A12,[1]Hoja1!$A$9:$AM$276,10,0)+VLOOKUP($A12,[1]Hoja1!$A$9:$AM$276,12,0)+VLOOKUP($A12,[1]Hoja1!$A$9:$AM$276,13,0)</f>
        <v>4481.8999999999996</v>
      </c>
      <c r="K12" s="15">
        <f>VLOOKUP($A12,[1]Hoja1!$A$9:$AM$276,11,0)</f>
        <v>1000</v>
      </c>
      <c r="L12" s="16">
        <f t="shared" si="1"/>
        <v>10705.099999999999</v>
      </c>
      <c r="M12" s="15">
        <f>VLOOKUP($A12,[1]Hoja1!$A$9:$AM$276,37,0)</f>
        <v>4199.42</v>
      </c>
      <c r="N12" s="16">
        <f t="shared" si="2"/>
        <v>6505.6799999999985</v>
      </c>
    </row>
    <row r="13" spans="1:14" s="11" customFormat="1" ht="10.5" customHeight="1" x14ac:dyDescent="0.25">
      <c r="A13" s="12" t="s">
        <v>212</v>
      </c>
      <c r="B13" s="13" t="s">
        <v>213</v>
      </c>
      <c r="C13" s="14"/>
      <c r="D13" s="14" t="s">
        <v>144</v>
      </c>
      <c r="E13" s="15">
        <v>352.5</v>
      </c>
      <c r="F13" s="15">
        <f>VLOOKUP($A13,[1]Hoja1!$A$9:$AM$276,3,0)</f>
        <v>10575</v>
      </c>
      <c r="G13" s="15">
        <f>VLOOKUP($A13,[1]Hoja1!$A$9:$AM$276,8,0)</f>
        <v>0</v>
      </c>
      <c r="H13" s="15">
        <f>VLOOKUP($A13,[1]Hoja1!$A$9:$AM$276,5,0)+VLOOKUP($A13,[1]Hoja1!$A$9:$AM$276,7,0)</f>
        <v>0</v>
      </c>
      <c r="I13" s="15">
        <f>VLOOKUP($A13,[1]Hoja1!$A$9:$AM$276,4,0)+VLOOKUP($A13,[1]Hoja1!$A$9:$AM$276,6,0)</f>
        <v>0</v>
      </c>
      <c r="J13" s="15">
        <f>VLOOKUP($A13,[1]Hoja1!$A$9:$AM$276,9,0)+VLOOKUP($A13,[1]Hoja1!$A$9:$AM$276,10,0)+VLOOKUP($A13,[1]Hoja1!$A$9:$AM$276,12,0)+VLOOKUP($A13,[1]Hoja1!$A$9:$AM$276,13,0)</f>
        <v>7116.9</v>
      </c>
      <c r="K13" s="15">
        <f>VLOOKUP($A13,[1]Hoja1!$A$9:$AM$276,11,0)</f>
        <v>1000</v>
      </c>
      <c r="L13" s="16">
        <f t="shared" si="1"/>
        <v>17691.900000000001</v>
      </c>
      <c r="M13" s="15">
        <f>VLOOKUP($A13,[1]Hoja1!$A$9:$AM$276,37,0)</f>
        <v>2691.88</v>
      </c>
      <c r="N13" s="16">
        <f t="shared" si="2"/>
        <v>15000.02</v>
      </c>
    </row>
    <row r="14" spans="1:14" s="11" customFormat="1" ht="10.5" customHeight="1" x14ac:dyDescent="0.25">
      <c r="A14" s="12" t="s">
        <v>171</v>
      </c>
      <c r="B14" s="13" t="s">
        <v>172</v>
      </c>
      <c r="C14" s="14" t="s">
        <v>173</v>
      </c>
      <c r="D14" s="14" t="s">
        <v>144</v>
      </c>
      <c r="E14" s="15">
        <f t="shared" si="0"/>
        <v>352.5</v>
      </c>
      <c r="F14" s="15">
        <f>VLOOKUP($A14,[1]Hoja1!$A$9:$AM$276,3,0)</f>
        <v>10575</v>
      </c>
      <c r="G14" s="15">
        <f>VLOOKUP($A14,[1]Hoja1!$A$9:$AM$276,8,0)</f>
        <v>0</v>
      </c>
      <c r="H14" s="15">
        <f>VLOOKUP($A14,[1]Hoja1!$A$9:$AM$276,5,0)+VLOOKUP($A14,[1]Hoja1!$A$9:$AM$276,7,0)</f>
        <v>0</v>
      </c>
      <c r="I14" s="15">
        <f>VLOOKUP($A14,[1]Hoja1!$A$9:$AM$276,4,0)+VLOOKUP($A14,[1]Hoja1!$A$9:$AM$276,6,0)</f>
        <v>0</v>
      </c>
      <c r="J14" s="15">
        <f>VLOOKUP($A14,[1]Hoja1!$A$9:$AM$276,9,0)+VLOOKUP($A14,[1]Hoja1!$A$9:$AM$276,10,0)+VLOOKUP($A14,[1]Hoja1!$A$9:$AM$276,12,0)+VLOOKUP($A14,[1]Hoja1!$A$9:$AM$276,13,0)</f>
        <v>7025.8</v>
      </c>
      <c r="K14" s="15">
        <f>VLOOKUP($A14,[1]Hoja1!$A$9:$AM$276,11,0)</f>
        <v>1000</v>
      </c>
      <c r="L14" s="16">
        <f t="shared" si="1"/>
        <v>17600.8</v>
      </c>
      <c r="M14" s="15">
        <f>VLOOKUP($A14,[1]Hoja1!$A$9:$AM$276,37,0)</f>
        <v>2600.7800000000002</v>
      </c>
      <c r="N14" s="16">
        <f t="shared" si="2"/>
        <v>15000.019999999999</v>
      </c>
    </row>
    <row r="15" spans="1:14" s="11" customFormat="1" ht="10.5" customHeight="1" x14ac:dyDescent="0.25">
      <c r="A15" s="12" t="s">
        <v>167</v>
      </c>
      <c r="B15" s="13" t="s">
        <v>168</v>
      </c>
      <c r="C15" s="14" t="s">
        <v>116</v>
      </c>
      <c r="D15" s="14" t="s">
        <v>144</v>
      </c>
      <c r="E15" s="15">
        <f t="shared" si="0"/>
        <v>207.44</v>
      </c>
      <c r="F15" s="15">
        <f>VLOOKUP($A15,[1]Hoja1!$A$9:$AM$276,3,0)</f>
        <v>6223.2</v>
      </c>
      <c r="G15" s="15">
        <f>VLOOKUP($A15,[1]Hoja1!$A$9:$AM$276,8,0)</f>
        <v>0</v>
      </c>
      <c r="H15" s="15">
        <f>VLOOKUP($A15,[1]Hoja1!$A$9:$AM$276,5,0)+VLOOKUP($A15,[1]Hoja1!$A$9:$AM$276,7,0)</f>
        <v>0</v>
      </c>
      <c r="I15" s="15">
        <f>VLOOKUP($A15,[1]Hoja1!$A$9:$AM$276,4,0)+VLOOKUP($A15,[1]Hoja1!$A$9:$AM$276,6,0)</f>
        <v>0</v>
      </c>
      <c r="J15" s="15">
        <f>VLOOKUP($A15,[1]Hoja1!$A$9:$AM$276,9,0)+VLOOKUP($A15,[1]Hoja1!$A$9:$AM$276,10,0)+VLOOKUP($A15,[1]Hoja1!$A$9:$AM$276,12,0)+VLOOKUP($A15,[1]Hoja1!$A$9:$AM$276,13,0)</f>
        <v>2402.4</v>
      </c>
      <c r="K15" s="15">
        <f>VLOOKUP($A15,[1]Hoja1!$A$9:$AM$276,11,0)</f>
        <v>1000</v>
      </c>
      <c r="L15" s="16">
        <f t="shared" si="1"/>
        <v>8625.6</v>
      </c>
      <c r="M15" s="15">
        <f>VLOOKUP($A15,[1]Hoja1!$A$9:$AM$276,37,0)</f>
        <v>625.54</v>
      </c>
      <c r="N15" s="16">
        <f t="shared" si="2"/>
        <v>8000.06</v>
      </c>
    </row>
    <row r="16" spans="1:14" s="11" customFormat="1" ht="10.5" customHeight="1" x14ac:dyDescent="0.25">
      <c r="A16" s="12" t="s">
        <v>169</v>
      </c>
      <c r="B16" s="13" t="s">
        <v>170</v>
      </c>
      <c r="C16" s="14" t="s">
        <v>116</v>
      </c>
      <c r="D16" s="14" t="s">
        <v>144</v>
      </c>
      <c r="E16" s="15">
        <f t="shared" si="0"/>
        <v>352.5</v>
      </c>
      <c r="F16" s="15">
        <f>VLOOKUP($A16,[1]Hoja1!$A$9:$AM$276,3,0)</f>
        <v>10575</v>
      </c>
      <c r="G16" s="15">
        <f>VLOOKUP($A16,[1]Hoja1!$A$9:$AM$276,8,0)</f>
        <v>0</v>
      </c>
      <c r="H16" s="15">
        <f>VLOOKUP($A16,[1]Hoja1!$A$9:$AM$276,5,0)+VLOOKUP($A16,[1]Hoja1!$A$9:$AM$276,7,0)</f>
        <v>0</v>
      </c>
      <c r="I16" s="15">
        <f>VLOOKUP($A16,[1]Hoja1!$A$9:$AM$276,4,0)+VLOOKUP($A16,[1]Hoja1!$A$9:$AM$276,6,0)</f>
        <v>0</v>
      </c>
      <c r="J16" s="15">
        <f>VLOOKUP($A16,[1]Hoja1!$A$9:$AM$276,9,0)+VLOOKUP($A16,[1]Hoja1!$A$9:$AM$276,10,0)+VLOOKUP($A16,[1]Hoja1!$A$9:$AM$276,12,0)+VLOOKUP($A16,[1]Hoja1!$A$9:$AM$276,13,0)</f>
        <v>7032</v>
      </c>
      <c r="K16" s="15">
        <f>VLOOKUP($A16,[1]Hoja1!$A$9:$AM$276,11,0)</f>
        <v>1000</v>
      </c>
      <c r="L16" s="16">
        <f t="shared" si="1"/>
        <v>17607</v>
      </c>
      <c r="M16" s="15">
        <f>VLOOKUP($A16,[1]Hoja1!$A$9:$AM$276,37,0)</f>
        <v>2606.98</v>
      </c>
      <c r="N16" s="16">
        <f t="shared" si="2"/>
        <v>15000.02</v>
      </c>
    </row>
    <row r="17" spans="1:14" s="11" customFormat="1" ht="10.5" customHeight="1" x14ac:dyDescent="0.25">
      <c r="A17" s="12" t="s">
        <v>186</v>
      </c>
      <c r="B17" s="13" t="s">
        <v>187</v>
      </c>
      <c r="C17" s="14" t="s">
        <v>116</v>
      </c>
      <c r="D17" s="14" t="s">
        <v>144</v>
      </c>
      <c r="E17" s="15">
        <f t="shared" si="0"/>
        <v>352.5</v>
      </c>
      <c r="F17" s="15">
        <f>VLOOKUP($A17,[1]Hoja1!$A$9:$AM$276,3,0)</f>
        <v>10575</v>
      </c>
      <c r="G17" s="15">
        <f>VLOOKUP($A17,[1]Hoja1!$A$9:$AM$276,8,0)</f>
        <v>0</v>
      </c>
      <c r="H17" s="15">
        <f>VLOOKUP($A17,[1]Hoja1!$A$9:$AM$276,5,0)+VLOOKUP($A17,[1]Hoja1!$A$9:$AM$276,7,0)</f>
        <v>0</v>
      </c>
      <c r="I17" s="15">
        <f>VLOOKUP($A17,[1]Hoja1!$A$9:$AM$276,4,0)+VLOOKUP($A17,[1]Hoja1!$A$9:$AM$276,6,0)</f>
        <v>0</v>
      </c>
      <c r="J17" s="15">
        <f>VLOOKUP($A17,[1]Hoja1!$A$9:$AM$276,9,0)+VLOOKUP($A17,[1]Hoja1!$A$9:$AM$276,10,0)+VLOOKUP($A17,[1]Hoja1!$A$9:$AM$276,12,0)+VLOOKUP($A17,[1]Hoja1!$A$9:$AM$276,13,0)</f>
        <v>6916.08</v>
      </c>
      <c r="K17" s="15">
        <f>VLOOKUP($A17,[1]Hoja1!$A$9:$AM$276,11,0)</f>
        <v>1000</v>
      </c>
      <c r="L17" s="16">
        <f t="shared" si="1"/>
        <v>17491.080000000002</v>
      </c>
      <c r="M17" s="15">
        <f>VLOOKUP($A17,[1]Hoja1!$A$9:$AM$276,37,0)</f>
        <v>2491.08</v>
      </c>
      <c r="N17" s="16">
        <f t="shared" si="2"/>
        <v>15000.000000000002</v>
      </c>
    </row>
    <row r="18" spans="1:14" s="11" customFormat="1" ht="10.5" customHeight="1" x14ac:dyDescent="0.25">
      <c r="A18" s="12" t="s">
        <v>188</v>
      </c>
      <c r="B18" s="13" t="s">
        <v>189</v>
      </c>
      <c r="C18" s="14" t="s">
        <v>116</v>
      </c>
      <c r="D18" s="14" t="s">
        <v>144</v>
      </c>
      <c r="E18" s="15">
        <v>208</v>
      </c>
      <c r="F18" s="15">
        <f>VLOOKUP($A18,[1]Hoja1!$A$9:$AM$276,3,0)</f>
        <v>6240</v>
      </c>
      <c r="G18" s="15">
        <f>VLOOKUP($A18,[1]Hoja1!$A$9:$AM$276,8,0)</f>
        <v>0</v>
      </c>
      <c r="H18" s="15">
        <f>VLOOKUP($A18,[1]Hoja1!$A$9:$AM$276,5,0)+VLOOKUP($A18,[1]Hoja1!$A$9:$AM$276,7,0)</f>
        <v>0</v>
      </c>
      <c r="I18" s="15">
        <f>VLOOKUP($A18,[1]Hoja1!$A$9:$AM$276,4,0)+VLOOKUP($A18,[1]Hoja1!$A$9:$AM$276,6,0)</f>
        <v>0</v>
      </c>
      <c r="J18" s="15">
        <f>VLOOKUP($A18,[1]Hoja1!$A$9:$AM$276,9,0)+VLOOKUP($A18,[1]Hoja1!$A$9:$AM$276,10,0)+VLOOKUP($A18,[1]Hoja1!$A$9:$AM$276,12,0)+VLOOKUP($A18,[1]Hoja1!$A$9:$AM$276,13,0)</f>
        <v>3777.1</v>
      </c>
      <c r="K18" s="15">
        <f>VLOOKUP($A18,[1]Hoja1!$A$9:$AM$276,11,0)</f>
        <v>1000</v>
      </c>
      <c r="L18" s="16">
        <f t="shared" si="1"/>
        <v>10017.1</v>
      </c>
      <c r="M18" s="15">
        <f>VLOOKUP($A18,[1]Hoja1!$A$9:$AM$276,37,0)</f>
        <v>1017.1</v>
      </c>
      <c r="N18" s="16">
        <f t="shared" si="2"/>
        <v>9000</v>
      </c>
    </row>
    <row r="19" spans="1:14" s="11" customFormat="1" ht="10.5" customHeight="1" x14ac:dyDescent="0.25">
      <c r="A19" s="12" t="s">
        <v>190</v>
      </c>
      <c r="B19" s="13" t="s">
        <v>191</v>
      </c>
      <c r="C19" s="14" t="s">
        <v>116</v>
      </c>
      <c r="D19" s="14" t="s">
        <v>144</v>
      </c>
      <c r="E19" s="15">
        <f t="shared" si="0"/>
        <v>352.5</v>
      </c>
      <c r="F19" s="15">
        <f>VLOOKUP($A19,[1]Hoja1!$A$9:$AM$276,3,0)</f>
        <v>10575</v>
      </c>
      <c r="G19" s="15">
        <f>VLOOKUP($A19,[1]Hoja1!$A$9:$AM$276,8,0)</f>
        <v>0</v>
      </c>
      <c r="H19" s="15">
        <f>VLOOKUP($A19,[1]Hoja1!$A$9:$AM$276,5,0)+VLOOKUP($A19,[1]Hoja1!$A$9:$AM$276,7,0)</f>
        <v>0</v>
      </c>
      <c r="I19" s="15">
        <f>VLOOKUP($A19,[1]Hoja1!$A$9:$AM$276,4,0)+VLOOKUP($A19,[1]Hoja1!$A$9:$AM$276,6,0)</f>
        <v>0</v>
      </c>
      <c r="J19" s="15">
        <f>VLOOKUP($A19,[1]Hoja1!$A$9:$AM$276,9,0)+VLOOKUP($A19,[1]Hoja1!$A$9:$AM$276,10,0)+VLOOKUP($A19,[1]Hoja1!$A$9:$AM$276,12,0)+VLOOKUP($A19,[1]Hoja1!$A$9:$AM$276,13,0)</f>
        <v>6984.52</v>
      </c>
      <c r="K19" s="15">
        <f>VLOOKUP($A19,[1]Hoja1!$A$9:$AM$276,11,0)</f>
        <v>1000</v>
      </c>
      <c r="L19" s="16">
        <f t="shared" si="1"/>
        <v>17559.52</v>
      </c>
      <c r="M19" s="15">
        <f>VLOOKUP($A19,[1]Hoja1!$A$9:$AM$276,37,0)</f>
        <v>2559.52</v>
      </c>
      <c r="N19" s="16">
        <f t="shared" si="2"/>
        <v>15000</v>
      </c>
    </row>
    <row r="20" spans="1:14" s="11" customFormat="1" ht="10.5" customHeight="1" x14ac:dyDescent="0.25">
      <c r="A20" s="12" t="s">
        <v>192</v>
      </c>
      <c r="B20" s="13" t="s">
        <v>193</v>
      </c>
      <c r="C20" s="14" t="s">
        <v>116</v>
      </c>
      <c r="D20" s="14" t="s">
        <v>144</v>
      </c>
      <c r="E20" s="15">
        <v>208</v>
      </c>
      <c r="F20" s="15">
        <f>VLOOKUP($A20,[1]Hoja1!$A$9:$AM$276,3,0)</f>
        <v>6240</v>
      </c>
      <c r="G20" s="15">
        <f>VLOOKUP($A20,[1]Hoja1!$A$9:$AM$276,8,0)</f>
        <v>0</v>
      </c>
      <c r="H20" s="15">
        <f>VLOOKUP($A20,[1]Hoja1!$A$9:$AM$276,5,0)+VLOOKUP($A20,[1]Hoja1!$A$9:$AM$276,7,0)</f>
        <v>0</v>
      </c>
      <c r="I20" s="15">
        <f>VLOOKUP($A20,[1]Hoja1!$A$9:$AM$276,4,0)+VLOOKUP($A20,[1]Hoja1!$A$9:$AM$276,6,0)</f>
        <v>0</v>
      </c>
      <c r="J20" s="15">
        <f>VLOOKUP($A20,[1]Hoja1!$A$9:$AM$276,9,0)+VLOOKUP($A20,[1]Hoja1!$A$9:$AM$276,10,0)+VLOOKUP($A20,[1]Hoja1!$A$9:$AM$276,12,0)+VLOOKUP($A20,[1]Hoja1!$A$9:$AM$276,13,0)</f>
        <v>4901.3</v>
      </c>
      <c r="K20" s="15">
        <f>VLOOKUP($A20,[1]Hoja1!$A$9:$AM$276,11,0)</f>
        <v>1000</v>
      </c>
      <c r="L20" s="16">
        <f t="shared" si="1"/>
        <v>11141.3</v>
      </c>
      <c r="M20" s="15">
        <f>VLOOKUP($A20,[1]Hoja1!$A$9:$AM$276,37,0)</f>
        <v>1141.3</v>
      </c>
      <c r="N20" s="16">
        <f t="shared" si="2"/>
        <v>10000</v>
      </c>
    </row>
    <row r="21" spans="1:14" s="11" customFormat="1" ht="10.5" customHeight="1" x14ac:dyDescent="0.25">
      <c r="A21" s="12" t="s">
        <v>219</v>
      </c>
      <c r="B21" s="13" t="s">
        <v>220</v>
      </c>
      <c r="C21" s="14" t="s">
        <v>116</v>
      </c>
      <c r="D21" s="14" t="s">
        <v>144</v>
      </c>
      <c r="E21" s="15">
        <v>208</v>
      </c>
      <c r="F21" s="15">
        <f>VLOOKUP($A21,[1]Hoja1!$A$9:$AM$276,3,0)</f>
        <v>10575</v>
      </c>
      <c r="G21" s="15">
        <f>VLOOKUP($A21,[1]Hoja1!$A$9:$AM$276,8,0)</f>
        <v>0</v>
      </c>
      <c r="H21" s="15">
        <f>VLOOKUP($A21,[1]Hoja1!$A$9:$AM$276,5,0)+VLOOKUP($A21,[1]Hoja1!$A$9:$AM$276,7,0)</f>
        <v>0</v>
      </c>
      <c r="I21" s="15">
        <f>VLOOKUP($A21,[1]Hoja1!$A$9:$AM$276,4,0)+VLOOKUP($A21,[1]Hoja1!$A$9:$AM$276,6,0)</f>
        <v>0</v>
      </c>
      <c r="J21" s="15">
        <f>VLOOKUP($A21,[1]Hoja1!$A$9:$AM$276,9,0)+VLOOKUP($A21,[1]Hoja1!$A$9:$AM$276,10,0)+VLOOKUP($A21,[1]Hoja1!$A$9:$AM$276,12,0)+VLOOKUP($A21,[1]Hoja1!$A$9:$AM$276,13,0)</f>
        <v>6790.1</v>
      </c>
      <c r="K21" s="15">
        <f>VLOOKUP($A21,[1]Hoja1!$A$9:$AM$276,11,0)</f>
        <v>1000</v>
      </c>
      <c r="L21" s="16">
        <f t="shared" ref="L21" si="3">SUM(F21:J21)</f>
        <v>17365.099999999999</v>
      </c>
      <c r="M21" s="15">
        <f>VLOOKUP($A21,[1]Hoja1!$A$9:$AM$276,37,0)</f>
        <v>2365.1</v>
      </c>
      <c r="N21" s="16">
        <f t="shared" ref="N21" si="4">+L21-M21</f>
        <v>14999.999999999998</v>
      </c>
    </row>
    <row r="22" spans="1:14" s="11" customFormat="1" ht="10.5" customHeight="1" x14ac:dyDescent="0.25">
      <c r="A22" s="12" t="s">
        <v>231</v>
      </c>
      <c r="B22" s="13" t="s">
        <v>232</v>
      </c>
      <c r="C22" s="14" t="s">
        <v>116</v>
      </c>
      <c r="D22" s="14" t="s">
        <v>144</v>
      </c>
      <c r="E22" s="15">
        <v>208</v>
      </c>
      <c r="F22" s="15">
        <f>VLOOKUP($A22,[1]Hoja1!$A$9:$AM$276,3,0)</f>
        <v>3840</v>
      </c>
      <c r="G22" s="15">
        <f>VLOOKUP($A22,[1]Hoja1!$A$9:$AM$276,8,0)</f>
        <v>0</v>
      </c>
      <c r="H22" s="15">
        <f>VLOOKUP($A22,[1]Hoja1!$A$9:$AM$276,5,0)+VLOOKUP($A22,[1]Hoja1!$A$9:$AM$276,7,0)</f>
        <v>0</v>
      </c>
      <c r="I22" s="15">
        <f>VLOOKUP($A22,[1]Hoja1!$A$9:$AM$276,4,0)+VLOOKUP($A22,[1]Hoja1!$A$9:$AM$276,6,0)</f>
        <v>0</v>
      </c>
      <c r="J22" s="15">
        <f>VLOOKUP($A22,[1]Hoja1!$A$9:$AM$276,9,0)+VLOOKUP($A22,[1]Hoja1!$A$9:$AM$276,10,0)+VLOOKUP($A22,[1]Hoja1!$A$9:$AM$276,12,0)+VLOOKUP($A22,[1]Hoja1!$A$9:$AM$276,13,0)</f>
        <v>13131</v>
      </c>
      <c r="K22" s="15">
        <f>VLOOKUP($A22,[1]Hoja1!$A$9:$AM$276,11,0)</f>
        <v>1000</v>
      </c>
      <c r="L22" s="16">
        <f t="shared" si="1"/>
        <v>16971</v>
      </c>
      <c r="M22" s="15">
        <f>VLOOKUP($A22,[1]Hoja1!$A$9:$AM$276,37,0)</f>
        <v>2970.97</v>
      </c>
      <c r="N22" s="16">
        <f t="shared" si="2"/>
        <v>14000.03</v>
      </c>
    </row>
    <row r="23" spans="1:14" s="11" customFormat="1" ht="10.5" customHeight="1" x14ac:dyDescent="0.25">
      <c r="A23" s="12"/>
      <c r="B23" s="13"/>
      <c r="C23" s="14"/>
      <c r="D23" s="14"/>
      <c r="E23" s="15"/>
      <c r="F23" s="15"/>
      <c r="G23" s="14"/>
      <c r="H23" s="14"/>
      <c r="I23" s="14"/>
      <c r="J23" s="14"/>
      <c r="K23" s="14"/>
      <c r="L23" s="16"/>
      <c r="M23" s="16"/>
      <c r="N23" s="16"/>
    </row>
    <row r="24" spans="1:14" s="11" customFormat="1" ht="10.5" customHeight="1" x14ac:dyDescent="0.25">
      <c r="A24" s="12"/>
      <c r="B24" s="13"/>
      <c r="C24" s="14"/>
      <c r="D24" s="14"/>
      <c r="E24" s="15"/>
      <c r="F24" s="15"/>
      <c r="G24" s="14"/>
      <c r="H24" s="14"/>
      <c r="I24" s="15">
        <v>0</v>
      </c>
      <c r="J24" s="14"/>
      <c r="K24" s="14"/>
      <c r="L24" s="16"/>
      <c r="M24" s="16"/>
      <c r="N24" s="16"/>
    </row>
    <row r="25" spans="1:14" s="11" customFormat="1" ht="17.25" customHeight="1" x14ac:dyDescent="0.25">
      <c r="A25" s="6" t="s">
        <v>23</v>
      </c>
      <c r="B25" s="7"/>
      <c r="C25" s="8"/>
      <c r="D25" s="8"/>
      <c r="E25" s="9"/>
      <c r="F25" s="9"/>
      <c r="G25" s="8"/>
      <c r="H25" s="8"/>
      <c r="I25" s="8"/>
      <c r="J25" s="8"/>
      <c r="K25" s="8"/>
      <c r="L25" s="10"/>
      <c r="M25" s="10"/>
      <c r="N25" s="10"/>
    </row>
    <row r="26" spans="1:14" s="11" customFormat="1" ht="10.5" customHeight="1" x14ac:dyDescent="0.25">
      <c r="A26" s="12" t="s">
        <v>115</v>
      </c>
      <c r="B26" s="13" t="s">
        <v>123</v>
      </c>
      <c r="C26" s="14" t="s">
        <v>17</v>
      </c>
      <c r="D26" s="14" t="s">
        <v>144</v>
      </c>
      <c r="E26" s="15">
        <f t="shared" ref="E26:E28" si="5">+F26/30</f>
        <v>103.72</v>
      </c>
      <c r="F26" s="15">
        <f>VLOOKUP($A26,[1]Hoja1!$A$9:$AM$276,3,0)</f>
        <v>3111.6</v>
      </c>
      <c r="G26" s="15">
        <f>VLOOKUP($A26,[1]Hoja1!$A$9:$AM$276,8,0)</f>
        <v>0</v>
      </c>
      <c r="H26" s="15">
        <f>VLOOKUP($A26,[1]Hoja1!$A$9:$AM$276,5,0)+VLOOKUP($A26,[1]Hoja1!$A$9:$AM$276,7,0)</f>
        <v>0</v>
      </c>
      <c r="I26" s="15">
        <f>VLOOKUP($A26,[1]Hoja1!$A$9:$AM$276,4,0)+VLOOKUP($A26,[1]Hoja1!$A$9:$AM$276,6,0)</f>
        <v>0</v>
      </c>
      <c r="J26" s="15">
        <f>VLOOKUP($A26,[1]Hoja1!$A$9:$AM$276,9,0)+VLOOKUP($A26,[1]Hoja1!$A$9:$AM$276,10,0)+VLOOKUP($A26,[1]Hoja1!$A$9:$AM$276,12,0)+VLOOKUP($A26,[1]Hoja1!$A$9:$AM$276,13,0)</f>
        <v>3719.66</v>
      </c>
      <c r="K26" s="15">
        <f>VLOOKUP($A26,[1]Hoja1!$A$9:$AM$276,11,0)</f>
        <v>1000</v>
      </c>
      <c r="L26" s="16">
        <f t="shared" ref="L26:L28" si="6">SUM(F26:J26)</f>
        <v>6831.26</v>
      </c>
      <c r="M26" s="15">
        <f>VLOOKUP($A26,[1]Hoja1!$A$9:$AM$276,37,0)</f>
        <v>384.43</v>
      </c>
      <c r="N26" s="16">
        <f t="shared" ref="N26:N28" si="7">+L26-M26</f>
        <v>6446.83</v>
      </c>
    </row>
    <row r="27" spans="1:14" s="11" customFormat="1" ht="10.5" customHeight="1" x14ac:dyDescent="0.25">
      <c r="A27" s="12" t="s">
        <v>151</v>
      </c>
      <c r="B27" s="13" t="s">
        <v>152</v>
      </c>
      <c r="C27" s="14" t="s">
        <v>17</v>
      </c>
      <c r="D27" s="14" t="s">
        <v>144</v>
      </c>
      <c r="E27" s="15">
        <f t="shared" si="5"/>
        <v>333.33</v>
      </c>
      <c r="F27" s="15">
        <f>VLOOKUP($A27,[1]Hoja1!$A$9:$AM$276,3,0)</f>
        <v>9999.9</v>
      </c>
      <c r="G27" s="15">
        <f>VLOOKUP($A27,[1]Hoja1!$A$9:$AM$276,8,0)</f>
        <v>0</v>
      </c>
      <c r="H27" s="15">
        <f>VLOOKUP($A27,[1]Hoja1!$A$9:$AM$276,5,0)+VLOOKUP($A27,[1]Hoja1!$A$9:$AM$276,7,0)</f>
        <v>0</v>
      </c>
      <c r="I27" s="15">
        <f>VLOOKUP($A27,[1]Hoja1!$A$9:$AM$276,4,0)+VLOOKUP($A27,[1]Hoja1!$A$9:$AM$276,6,0)</f>
        <v>0</v>
      </c>
      <c r="J27" s="15">
        <f>VLOOKUP($A27,[1]Hoja1!$A$9:$AM$276,9,0)+VLOOKUP($A27,[1]Hoja1!$A$9:$AM$276,10,0)+VLOOKUP($A27,[1]Hoja1!$A$9:$AM$276,12,0)+VLOOKUP($A27,[1]Hoja1!$A$9:$AM$276,13,0)</f>
        <v>9000.1</v>
      </c>
      <c r="K27" s="15">
        <f>VLOOKUP($A27,[1]Hoja1!$A$9:$AM$276,11,0)</f>
        <v>1000</v>
      </c>
      <c r="L27" s="16">
        <f t="shared" si="6"/>
        <v>19000</v>
      </c>
      <c r="M27" s="15">
        <f>VLOOKUP($A27,[1]Hoja1!$A$9:$AM$276,37,0)</f>
        <v>2796.18</v>
      </c>
      <c r="N27" s="16">
        <f t="shared" si="7"/>
        <v>16203.82</v>
      </c>
    </row>
    <row r="28" spans="1:14" s="11" customFormat="1" ht="10.5" customHeight="1" x14ac:dyDescent="0.25">
      <c r="A28" s="12" t="s">
        <v>162</v>
      </c>
      <c r="B28" s="13" t="s">
        <v>163</v>
      </c>
      <c r="C28" s="14" t="s">
        <v>164</v>
      </c>
      <c r="D28" s="14" t="s">
        <v>144</v>
      </c>
      <c r="E28" s="15">
        <f t="shared" si="5"/>
        <v>650</v>
      </c>
      <c r="F28" s="15">
        <f>VLOOKUP($A28,[1]Hoja1!$A$9:$AM$276,3,0)</f>
        <v>19500</v>
      </c>
      <c r="G28" s="15">
        <f>VLOOKUP($A28,[1]Hoja1!$A$9:$AM$276,8,0)</f>
        <v>0</v>
      </c>
      <c r="H28" s="15">
        <f>VLOOKUP($A28,[1]Hoja1!$A$9:$AM$276,5,0)+VLOOKUP($A28,[1]Hoja1!$A$9:$AM$276,7,0)</f>
        <v>0</v>
      </c>
      <c r="I28" s="15">
        <f>VLOOKUP($A28,[1]Hoja1!$A$9:$AM$276,4,0)+VLOOKUP($A28,[1]Hoja1!$A$9:$AM$276,6,0)</f>
        <v>0</v>
      </c>
      <c r="J28" s="15">
        <f>VLOOKUP($A28,[1]Hoja1!$A$9:$AM$276,9,0)+VLOOKUP($A28,[1]Hoja1!$A$9:$AM$276,10,0)+VLOOKUP($A28,[1]Hoja1!$A$9:$AM$276,12,0)+VLOOKUP($A28,[1]Hoja1!$A$9:$AM$276,13,0)</f>
        <v>10500</v>
      </c>
      <c r="K28" s="15">
        <f>VLOOKUP($A28,[1]Hoja1!$A$9:$AM$276,11,0)</f>
        <v>1000</v>
      </c>
      <c r="L28" s="16">
        <f t="shared" si="6"/>
        <v>30000</v>
      </c>
      <c r="M28" s="15">
        <f>VLOOKUP($A28,[1]Hoja1!$A$9:$AM$276,37,0)</f>
        <v>5536.2</v>
      </c>
      <c r="N28" s="16">
        <f t="shared" si="7"/>
        <v>24463.8</v>
      </c>
    </row>
    <row r="29" spans="1:14" s="11" customFormat="1" ht="10.5" customHeight="1" x14ac:dyDescent="0.25">
      <c r="A29" s="12"/>
      <c r="B29" s="13"/>
      <c r="C29" s="14"/>
      <c r="D29" s="14"/>
      <c r="E29" s="15"/>
      <c r="F29" s="15"/>
      <c r="G29" s="14"/>
      <c r="H29" s="14"/>
      <c r="I29" s="15">
        <v>0</v>
      </c>
      <c r="J29" s="14"/>
      <c r="K29" s="14"/>
      <c r="L29" s="16"/>
      <c r="M29" s="16"/>
      <c r="N29" s="16"/>
    </row>
    <row r="30" spans="1:14" s="11" customFormat="1" ht="17.25" customHeight="1" x14ac:dyDescent="0.25">
      <c r="A30" s="6" t="s">
        <v>24</v>
      </c>
      <c r="B30" s="7"/>
      <c r="C30" s="8"/>
      <c r="D30" s="8"/>
      <c r="E30" s="9"/>
      <c r="F30" s="9"/>
      <c r="G30" s="8"/>
      <c r="H30" s="8"/>
      <c r="I30" s="8"/>
      <c r="J30" s="8"/>
      <c r="K30" s="8"/>
      <c r="L30" s="10"/>
      <c r="M30" s="10"/>
      <c r="N30" s="10"/>
    </row>
    <row r="31" spans="1:14" s="11" customFormat="1" ht="10.5" customHeight="1" x14ac:dyDescent="0.25">
      <c r="A31" s="12" t="s">
        <v>25</v>
      </c>
      <c r="B31" s="13" t="s">
        <v>26</v>
      </c>
      <c r="C31" s="14" t="s">
        <v>17</v>
      </c>
      <c r="D31" s="14" t="s">
        <v>18</v>
      </c>
      <c r="E31" s="15">
        <f t="shared" ref="E31:E32" si="8">+F31/30</f>
        <v>305.60000000000002</v>
      </c>
      <c r="F31" s="15">
        <f>VLOOKUP($A31,[1]Hoja1!$A$9:$AM$276,3,0)</f>
        <v>9168</v>
      </c>
      <c r="G31" s="15">
        <f>VLOOKUP($A31,[1]Hoja1!$A$9:$AM$276,8,0)</f>
        <v>0</v>
      </c>
      <c r="H31" s="15">
        <f>VLOOKUP($A31,[1]Hoja1!$A$9:$AM$276,5,0)+VLOOKUP($A31,[1]Hoja1!$A$9:$AM$276,7,0)</f>
        <v>0</v>
      </c>
      <c r="I31" s="15">
        <f>VLOOKUP($A31,[1]Hoja1!$A$9:$AM$276,4,0)+VLOOKUP($A31,[1]Hoja1!$A$9:$AM$276,6,0)</f>
        <v>0</v>
      </c>
      <c r="J31" s="15">
        <f>VLOOKUP($A31,[1]Hoja1!$A$9:$AM$276,9,0)+VLOOKUP($A31,[1]Hoja1!$A$9:$AM$276,10,0)+VLOOKUP($A31,[1]Hoja1!$A$9:$AM$276,12,0)+VLOOKUP($A31,[1]Hoja1!$A$9:$AM$276,13,0)</f>
        <v>0</v>
      </c>
      <c r="K31" s="15">
        <f>VLOOKUP($A31,[1]Hoja1!$A$9:$AM$276,11,0)</f>
        <v>1000</v>
      </c>
      <c r="L31" s="16">
        <f t="shared" ref="L31:L32" si="9">SUM(F31:J31)</f>
        <v>9168</v>
      </c>
      <c r="M31" s="15">
        <f>VLOOKUP($A31,[1]Hoja1!$A$9:$AM$276,37,0)</f>
        <v>4411</v>
      </c>
      <c r="N31" s="16">
        <f t="shared" ref="N31:N32" si="10">+L31-M31</f>
        <v>4757</v>
      </c>
    </row>
    <row r="32" spans="1:14" s="11" customFormat="1" ht="10.5" customHeight="1" x14ac:dyDescent="0.25">
      <c r="A32" s="12" t="s">
        <v>27</v>
      </c>
      <c r="B32" s="13" t="s">
        <v>28</v>
      </c>
      <c r="C32" s="14" t="s">
        <v>17</v>
      </c>
      <c r="D32" s="14" t="s">
        <v>18</v>
      </c>
      <c r="E32" s="15">
        <f t="shared" si="8"/>
        <v>384.8</v>
      </c>
      <c r="F32" s="15">
        <f>VLOOKUP($A32,[1]Hoja1!$A$9:$AM$276,3,0)</f>
        <v>11544</v>
      </c>
      <c r="G32" s="15">
        <f>VLOOKUP($A32,[1]Hoja1!$A$9:$AM$276,8,0)</f>
        <v>0</v>
      </c>
      <c r="H32" s="15">
        <f>VLOOKUP($A32,[1]Hoja1!$A$9:$AM$276,5,0)+VLOOKUP($A32,[1]Hoja1!$A$9:$AM$276,7,0)</f>
        <v>0</v>
      </c>
      <c r="I32" s="15">
        <f>VLOOKUP($A32,[1]Hoja1!$A$9:$AM$276,4,0)+VLOOKUP($A32,[1]Hoja1!$A$9:$AM$276,6,0)</f>
        <v>0</v>
      </c>
      <c r="J32" s="15">
        <f>VLOOKUP($A32,[1]Hoja1!$A$9:$AM$276,9,0)+VLOOKUP($A32,[1]Hoja1!$A$9:$AM$276,10,0)+VLOOKUP($A32,[1]Hoja1!$A$9:$AM$276,12,0)+VLOOKUP($A32,[1]Hoja1!$A$9:$AM$276,13,0)</f>
        <v>0</v>
      </c>
      <c r="K32" s="15">
        <f>VLOOKUP($A32,[1]Hoja1!$A$9:$AM$276,11,0)</f>
        <v>1000</v>
      </c>
      <c r="L32" s="16">
        <f t="shared" si="9"/>
        <v>11544</v>
      </c>
      <c r="M32" s="15">
        <f>VLOOKUP($A32,[1]Hoja1!$A$9:$AM$276,37,0)</f>
        <v>1304.9000000000001</v>
      </c>
      <c r="N32" s="16">
        <f t="shared" si="10"/>
        <v>10239.1</v>
      </c>
    </row>
    <row r="33" spans="1:14" s="11" customFormat="1" ht="10.5" customHeight="1" x14ac:dyDescent="0.25">
      <c r="A33" s="12"/>
      <c r="B33" s="13"/>
      <c r="C33" s="14"/>
      <c r="D33" s="14"/>
      <c r="E33" s="15"/>
      <c r="F33" s="15"/>
      <c r="G33" s="14"/>
      <c r="H33" s="14"/>
      <c r="I33" s="15"/>
      <c r="J33" s="14"/>
      <c r="K33" s="14"/>
      <c r="L33" s="16"/>
      <c r="M33" s="16"/>
      <c r="N33" s="16"/>
    </row>
    <row r="34" spans="1:14" s="11" customFormat="1" ht="17.25" customHeight="1" x14ac:dyDescent="0.25">
      <c r="A34" s="6" t="s">
        <v>29</v>
      </c>
      <c r="B34" s="7"/>
      <c r="C34" s="8"/>
      <c r="D34" s="8"/>
      <c r="E34" s="9"/>
      <c r="F34" s="9"/>
      <c r="G34" s="8"/>
      <c r="H34" s="8"/>
      <c r="I34" s="8"/>
      <c r="J34" s="8"/>
      <c r="K34" s="8"/>
      <c r="L34" s="10"/>
      <c r="M34" s="10"/>
      <c r="N34" s="10"/>
    </row>
    <row r="35" spans="1:14" s="11" customFormat="1" ht="10.5" customHeight="1" x14ac:dyDescent="0.25">
      <c r="A35" s="17" t="s">
        <v>30</v>
      </c>
      <c r="B35" s="13" t="s">
        <v>31</v>
      </c>
      <c r="C35" s="14" t="s">
        <v>32</v>
      </c>
      <c r="D35" s="14" t="s">
        <v>18</v>
      </c>
      <c r="E35" s="15">
        <f>+F35/30</f>
        <v>342.5</v>
      </c>
      <c r="F35" s="15">
        <f>VLOOKUP($A35,[1]Hoja1!$A$9:$AM$276,3,0)</f>
        <v>10275</v>
      </c>
      <c r="G35" s="15">
        <f>VLOOKUP($A35,[1]Hoja1!$A$9:$AM$276,8,0)</f>
        <v>0</v>
      </c>
      <c r="H35" s="15">
        <f>VLOOKUP($A35,[1]Hoja1!$A$9:$AM$276,5,0)+VLOOKUP($A35,[1]Hoja1!$A$9:$AM$276,7,0)</f>
        <v>0</v>
      </c>
      <c r="I35" s="15">
        <f>VLOOKUP($A35,[1]Hoja1!$A$9:$AM$276,4,0)+VLOOKUP($A35,[1]Hoja1!$A$9:$AM$276,6,0)</f>
        <v>0</v>
      </c>
      <c r="J35" s="15">
        <f>VLOOKUP($A35,[1]Hoja1!$A$9:$AM$276,9,0)+VLOOKUP($A35,[1]Hoja1!$A$9:$AM$276,10,0)+VLOOKUP($A35,[1]Hoja1!$A$9:$AM$276,12,0)+VLOOKUP($A35,[1]Hoja1!$A$9:$AM$276,13,0)</f>
        <v>1925</v>
      </c>
      <c r="K35" s="15">
        <f>VLOOKUP($A35,[1]Hoja1!$A$9:$AM$276,11,0)</f>
        <v>1000</v>
      </c>
      <c r="L35" s="16">
        <f>SUM(F35:J35)</f>
        <v>12200</v>
      </c>
      <c r="M35" s="15">
        <f>VLOOKUP($A35,[1]Hoja1!$A$9:$AM$276,37,0)</f>
        <v>2868.3</v>
      </c>
      <c r="N35" s="16">
        <f>+L35-M35</f>
        <v>9331.7000000000007</v>
      </c>
    </row>
    <row r="36" spans="1:14" s="11" customFormat="1" ht="10.5" customHeight="1" x14ac:dyDescent="0.25">
      <c r="A36" s="17"/>
      <c r="B36" s="13"/>
      <c r="C36" s="14"/>
      <c r="D36" s="14"/>
      <c r="E36" s="15"/>
      <c r="F36" s="15"/>
      <c r="G36" s="14"/>
      <c r="H36" s="14"/>
      <c r="I36" s="14"/>
      <c r="J36" s="14"/>
      <c r="K36" s="14"/>
      <c r="L36" s="16"/>
      <c r="M36" s="16"/>
      <c r="N36" s="16"/>
    </row>
    <row r="37" spans="1:14" s="11" customFormat="1" ht="17.25" customHeight="1" x14ac:dyDescent="0.25">
      <c r="A37" s="6" t="s">
        <v>33</v>
      </c>
      <c r="B37" s="7"/>
      <c r="C37" s="8"/>
      <c r="D37" s="8"/>
      <c r="E37" s="9"/>
      <c r="F37" s="9"/>
      <c r="G37" s="8"/>
      <c r="H37" s="8"/>
      <c r="I37" s="8"/>
      <c r="J37" s="8"/>
      <c r="K37" s="8"/>
      <c r="L37" s="10"/>
      <c r="M37" s="10"/>
      <c r="N37" s="10"/>
    </row>
    <row r="38" spans="1:14" s="11" customFormat="1" ht="10.5" customHeight="1" x14ac:dyDescent="0.25">
      <c r="A38" s="12" t="s">
        <v>34</v>
      </c>
      <c r="B38" s="13" t="s">
        <v>35</v>
      </c>
      <c r="C38" s="14" t="s">
        <v>17</v>
      </c>
      <c r="D38" s="14" t="s">
        <v>18</v>
      </c>
      <c r="E38" s="15">
        <f t="shared" ref="E38:E41" si="11">+F38/30</f>
        <v>480.3</v>
      </c>
      <c r="F38" s="15">
        <f>VLOOKUP($A38,[1]Hoja1!$A$9:$AM$276,3,0)</f>
        <v>14409</v>
      </c>
      <c r="G38" s="15">
        <f>VLOOKUP($A38,[1]Hoja1!$A$9:$AM$276,8,0)</f>
        <v>0</v>
      </c>
      <c r="H38" s="15">
        <f>VLOOKUP($A38,[1]Hoja1!$A$9:$AM$276,5,0)+VLOOKUP($A38,[1]Hoja1!$A$9:$AM$276,7,0)</f>
        <v>0</v>
      </c>
      <c r="I38" s="15">
        <f>VLOOKUP($A38,[1]Hoja1!$A$9:$AM$276,4,0)+VLOOKUP($A38,[1]Hoja1!$A$9:$AM$276,6,0)</f>
        <v>0</v>
      </c>
      <c r="J38" s="15">
        <f>VLOOKUP($A38,[1]Hoja1!$A$9:$AM$276,9,0)+VLOOKUP($A38,[1]Hoja1!$A$9:$AM$276,10,0)+VLOOKUP($A38,[1]Hoja1!$A$9:$AM$276,12,0)+VLOOKUP($A38,[1]Hoja1!$A$9:$AM$276,13,0)</f>
        <v>0</v>
      </c>
      <c r="K38" s="15">
        <f>VLOOKUP($A38,[1]Hoja1!$A$9:$AM$276,11,0)</f>
        <v>1000</v>
      </c>
      <c r="L38" s="16">
        <f t="shared" ref="L38:L42" si="12">SUM(F38:J38)</f>
        <v>14409</v>
      </c>
      <c r="M38" s="15">
        <f>VLOOKUP($A38,[1]Hoja1!$A$9:$AM$276,37,0)</f>
        <v>7782.66</v>
      </c>
      <c r="N38" s="16">
        <f t="shared" ref="N38:N42" si="13">+L38-M38</f>
        <v>6626.34</v>
      </c>
    </row>
    <row r="39" spans="1:14" s="11" customFormat="1" ht="10.5" customHeight="1" x14ac:dyDescent="0.25">
      <c r="A39" s="12" t="s">
        <v>159</v>
      </c>
      <c r="B39" s="13" t="s">
        <v>160</v>
      </c>
      <c r="C39" s="14" t="s">
        <v>161</v>
      </c>
      <c r="D39" s="14" t="s">
        <v>144</v>
      </c>
      <c r="E39" s="15">
        <f t="shared" si="11"/>
        <v>207.44</v>
      </c>
      <c r="F39" s="15">
        <f>VLOOKUP($A39,[1]Hoja1!$A$9:$AM$276,3,0)</f>
        <v>6223.2</v>
      </c>
      <c r="G39" s="15">
        <f>VLOOKUP($A39,[1]Hoja1!$A$9:$AM$276,8,0)</f>
        <v>0</v>
      </c>
      <c r="H39" s="15">
        <f>VLOOKUP($A39,[1]Hoja1!$A$9:$AM$276,5,0)+VLOOKUP($A39,[1]Hoja1!$A$9:$AM$276,7,0)</f>
        <v>0</v>
      </c>
      <c r="I39" s="15">
        <f>VLOOKUP($A39,[1]Hoja1!$A$9:$AM$276,4,0)+VLOOKUP($A39,[1]Hoja1!$A$9:$AM$276,6,0)</f>
        <v>0</v>
      </c>
      <c r="J39" s="15">
        <f>VLOOKUP($A39,[1]Hoja1!$A$9:$AM$276,9,0)+VLOOKUP($A39,[1]Hoja1!$A$9:$AM$276,10,0)+VLOOKUP($A39,[1]Hoja1!$A$9:$AM$276,12,0)+VLOOKUP($A39,[1]Hoja1!$A$9:$AM$276,13,0)</f>
        <v>3776.8</v>
      </c>
      <c r="K39" s="15">
        <f>VLOOKUP($A39,[1]Hoja1!$A$9:$AM$276,11,0)</f>
        <v>1000</v>
      </c>
      <c r="L39" s="16">
        <f t="shared" si="12"/>
        <v>10000</v>
      </c>
      <c r="M39" s="15">
        <f>VLOOKUP($A39,[1]Hoja1!$A$9:$AM$276,37,0)</f>
        <v>775.08</v>
      </c>
      <c r="N39" s="16">
        <f t="shared" si="13"/>
        <v>9224.92</v>
      </c>
    </row>
    <row r="40" spans="1:14" s="11" customFormat="1" ht="10.5" customHeight="1" x14ac:dyDescent="0.25">
      <c r="A40" s="12" t="s">
        <v>155</v>
      </c>
      <c r="B40" s="13" t="s">
        <v>156</v>
      </c>
      <c r="C40" s="14" t="s">
        <v>32</v>
      </c>
      <c r="D40" s="14" t="s">
        <v>144</v>
      </c>
      <c r="E40" s="15">
        <f t="shared" si="11"/>
        <v>475</v>
      </c>
      <c r="F40" s="15">
        <f>VLOOKUP($A40,[1]Hoja1!$A$9:$AM$276,3,0)</f>
        <v>14250</v>
      </c>
      <c r="G40" s="15">
        <f>VLOOKUP($A40,[1]Hoja1!$A$9:$AM$276,8,0)</f>
        <v>0</v>
      </c>
      <c r="H40" s="15">
        <f>VLOOKUP($A40,[1]Hoja1!$A$9:$AM$276,5,0)+VLOOKUP($A40,[1]Hoja1!$A$9:$AM$276,7,0)</f>
        <v>0</v>
      </c>
      <c r="I40" s="15">
        <f>VLOOKUP($A40,[1]Hoja1!$A$9:$AM$276,4,0)+VLOOKUP($A40,[1]Hoja1!$A$9:$AM$276,6,0)</f>
        <v>0</v>
      </c>
      <c r="J40" s="15">
        <f>VLOOKUP($A40,[1]Hoja1!$A$9:$AM$276,9,0)+VLOOKUP($A40,[1]Hoja1!$A$9:$AM$276,10,0)+VLOOKUP($A40,[1]Hoja1!$A$9:$AM$276,12,0)+VLOOKUP($A40,[1]Hoja1!$A$9:$AM$276,13,0)</f>
        <v>9537.56</v>
      </c>
      <c r="K40" s="15">
        <f>VLOOKUP($A40,[1]Hoja1!$A$9:$AM$276,11,0)</f>
        <v>1000</v>
      </c>
      <c r="L40" s="16">
        <f t="shared" si="12"/>
        <v>23787.559999999998</v>
      </c>
      <c r="M40" s="15">
        <f>VLOOKUP($A40,[1]Hoja1!$A$9:$AM$276,37,0)</f>
        <v>4119.4799999999996</v>
      </c>
      <c r="N40" s="16">
        <f t="shared" si="13"/>
        <v>19668.079999999998</v>
      </c>
    </row>
    <row r="41" spans="1:14" s="11" customFormat="1" ht="10.5" customHeight="1" x14ac:dyDescent="0.25">
      <c r="A41" s="12" t="s">
        <v>174</v>
      </c>
      <c r="B41" s="13" t="s">
        <v>175</v>
      </c>
      <c r="C41" s="14" t="s">
        <v>176</v>
      </c>
      <c r="D41" s="14" t="s">
        <v>18</v>
      </c>
      <c r="E41" s="15">
        <f t="shared" si="11"/>
        <v>485</v>
      </c>
      <c r="F41" s="15">
        <f>VLOOKUP($A41,[1]Hoja1!$A$9:$AM$276,3,0)</f>
        <v>14550</v>
      </c>
      <c r="G41" s="15">
        <f>VLOOKUP($A41,[1]Hoja1!$A$9:$AM$276,8,0)</f>
        <v>0</v>
      </c>
      <c r="H41" s="15">
        <f>VLOOKUP($A41,[1]Hoja1!$A$9:$AM$276,5,0)+VLOOKUP($A41,[1]Hoja1!$A$9:$AM$276,7,0)</f>
        <v>0</v>
      </c>
      <c r="I41" s="15">
        <f>VLOOKUP($A41,[1]Hoja1!$A$9:$AM$276,4,0)+VLOOKUP($A41,[1]Hoja1!$A$9:$AM$276,6,0)</f>
        <v>0</v>
      </c>
      <c r="J41" s="15">
        <f>VLOOKUP($A41,[1]Hoja1!$A$9:$AM$276,9,0)+VLOOKUP($A41,[1]Hoja1!$A$9:$AM$276,10,0)+VLOOKUP($A41,[1]Hoja1!$A$9:$AM$276,12,0)+VLOOKUP($A41,[1]Hoja1!$A$9:$AM$276,13,0)</f>
        <v>9659.42</v>
      </c>
      <c r="K41" s="15">
        <f>VLOOKUP($A41,[1]Hoja1!$A$9:$AM$276,11,0)</f>
        <v>1000</v>
      </c>
      <c r="L41" s="16">
        <f t="shared" si="12"/>
        <v>24209.42</v>
      </c>
      <c r="M41" s="15">
        <f>VLOOKUP($A41,[1]Hoja1!$A$9:$AM$276,37,0)</f>
        <v>4209.42</v>
      </c>
      <c r="N41" s="16">
        <f t="shared" si="13"/>
        <v>20000</v>
      </c>
    </row>
    <row r="42" spans="1:14" s="11" customFormat="1" ht="10.5" customHeight="1" x14ac:dyDescent="0.25">
      <c r="A42" s="12" t="s">
        <v>194</v>
      </c>
      <c r="B42" s="13" t="s">
        <v>195</v>
      </c>
      <c r="C42" s="14" t="s">
        <v>196</v>
      </c>
      <c r="D42" s="14" t="s">
        <v>18</v>
      </c>
      <c r="E42" s="15">
        <v>280</v>
      </c>
      <c r="F42" s="15">
        <f>VLOOKUP($A42,[1]Hoja1!$A$9:$AM$276,3,0)</f>
        <v>8400</v>
      </c>
      <c r="G42" s="15">
        <f>VLOOKUP($A42,[1]Hoja1!$A$9:$AM$276,8,0)</f>
        <v>0</v>
      </c>
      <c r="H42" s="15">
        <f>VLOOKUP($A42,[1]Hoja1!$A$9:$AM$276,5,0)+VLOOKUP($A42,[1]Hoja1!$A$9:$AM$276,7,0)</f>
        <v>0</v>
      </c>
      <c r="I42" s="15">
        <f>VLOOKUP($A42,[1]Hoja1!$A$9:$AM$276,4,0)+VLOOKUP($A42,[1]Hoja1!$A$9:$AM$276,6,0)</f>
        <v>0</v>
      </c>
      <c r="J42" s="15">
        <f>VLOOKUP($A42,[1]Hoja1!$A$9:$AM$276,9,0)+VLOOKUP($A42,[1]Hoja1!$A$9:$AM$276,10,0)+VLOOKUP($A42,[1]Hoja1!$A$9:$AM$276,12,0)+VLOOKUP($A42,[1]Hoja1!$A$9:$AM$276,13,0)</f>
        <v>5600</v>
      </c>
      <c r="K42" s="15">
        <f>VLOOKUP($A42,[1]Hoja1!$A$9:$AM$276,11,0)</f>
        <v>1000</v>
      </c>
      <c r="L42" s="16">
        <f t="shared" si="12"/>
        <v>14000</v>
      </c>
      <c r="M42" s="15">
        <f>VLOOKUP($A42,[1]Hoja1!$A$9:$AM$276,37,0)</f>
        <v>1620.68</v>
      </c>
      <c r="N42" s="16">
        <f t="shared" si="13"/>
        <v>12379.32</v>
      </c>
    </row>
    <row r="43" spans="1:14" s="11" customFormat="1" ht="10.5" customHeight="1" x14ac:dyDescent="0.25">
      <c r="A43" s="26"/>
      <c r="B43" s="13"/>
      <c r="C43" s="14"/>
      <c r="D43" s="14"/>
      <c r="E43" s="15"/>
      <c r="F43" s="15"/>
      <c r="G43" s="14"/>
      <c r="H43" s="14"/>
      <c r="I43" s="14"/>
      <c r="J43" s="14"/>
      <c r="K43" s="14"/>
      <c r="L43" s="16"/>
      <c r="M43" s="16"/>
      <c r="N43" s="16"/>
    </row>
    <row r="44" spans="1:14" s="11" customFormat="1" ht="17.25" customHeight="1" x14ac:dyDescent="0.25">
      <c r="A44" s="6" t="s">
        <v>38</v>
      </c>
      <c r="B44" s="7"/>
      <c r="C44" s="8"/>
      <c r="D44" s="8"/>
      <c r="E44" s="9"/>
      <c r="F44" s="9"/>
      <c r="G44" s="8"/>
      <c r="H44" s="8"/>
      <c r="I44" s="8"/>
      <c r="J44" s="8"/>
      <c r="K44" s="8"/>
      <c r="L44" s="10"/>
      <c r="M44" s="10"/>
      <c r="N44" s="10"/>
    </row>
    <row r="45" spans="1:14" s="11" customFormat="1" ht="10.5" customHeight="1" x14ac:dyDescent="0.25">
      <c r="A45" s="26" t="s">
        <v>39</v>
      </c>
      <c r="B45" s="13" t="s">
        <v>40</v>
      </c>
      <c r="C45" s="14" t="s">
        <v>41</v>
      </c>
      <c r="D45" s="14" t="s">
        <v>18</v>
      </c>
      <c r="E45" s="15">
        <f t="shared" ref="E45:E61" si="14">+F45/30</f>
        <v>392.25</v>
      </c>
      <c r="F45" s="15">
        <f>VLOOKUP($A45,[1]Hoja1!$A$9:$AM$276,3,0)</f>
        <v>11767.5</v>
      </c>
      <c r="G45" s="15">
        <f>VLOOKUP($A45,[1]Hoja1!$A$9:$AM$276,8,0)</f>
        <v>0</v>
      </c>
      <c r="H45" s="15">
        <f>VLOOKUP($A45,[1]Hoja1!$A$9:$AM$276,5,0)+VLOOKUP($A45,[1]Hoja1!$A$9:$AM$276,7,0)</f>
        <v>0</v>
      </c>
      <c r="I45" s="15">
        <f>VLOOKUP($A45,[1]Hoja1!$A$9:$AM$276,4,0)+VLOOKUP($A45,[1]Hoja1!$A$9:$AM$276,6,0)</f>
        <v>0</v>
      </c>
      <c r="J45" s="15">
        <f>VLOOKUP($A45,[1]Hoja1!$A$9:$AM$276,9,0)+VLOOKUP($A45,[1]Hoja1!$A$9:$AM$276,10,0)+VLOOKUP($A45,[1]Hoja1!$A$9:$AM$276,12,0)+VLOOKUP($A45,[1]Hoja1!$A$9:$AM$276,13,0)</f>
        <v>0</v>
      </c>
      <c r="K45" s="15">
        <f>VLOOKUP($A45,[1]Hoja1!$A$9:$AM$276,11,0)</f>
        <v>1000</v>
      </c>
      <c r="L45" s="16">
        <f t="shared" ref="L45:L61" si="15">SUM(F45:J45)</f>
        <v>11767.5</v>
      </c>
      <c r="M45" s="15">
        <f>VLOOKUP($A45,[1]Hoja1!$A$9:$AM$276,37,0)</f>
        <v>3666.24</v>
      </c>
      <c r="N45" s="16">
        <f t="shared" ref="N45:N61" si="16">+L45-M45</f>
        <v>8101.26</v>
      </c>
    </row>
    <row r="46" spans="1:14" s="11" customFormat="1" ht="10.5" customHeight="1" x14ac:dyDescent="0.25">
      <c r="A46" s="26" t="s">
        <v>42</v>
      </c>
      <c r="B46" s="13" t="s">
        <v>43</v>
      </c>
      <c r="C46" s="14" t="s">
        <v>44</v>
      </c>
      <c r="D46" s="14" t="s">
        <v>18</v>
      </c>
      <c r="E46" s="15">
        <f t="shared" si="14"/>
        <v>222</v>
      </c>
      <c r="F46" s="15">
        <f>VLOOKUP($A46,[1]Hoja1!$A$9:$AM$276,3,0)</f>
        <v>6660</v>
      </c>
      <c r="G46" s="15">
        <f>VLOOKUP($A46,[1]Hoja1!$A$9:$AM$276,8,0)</f>
        <v>0</v>
      </c>
      <c r="H46" s="15">
        <f>VLOOKUP($A46,[1]Hoja1!$A$9:$AM$276,5,0)+VLOOKUP($A46,[1]Hoja1!$A$9:$AM$276,7,0)</f>
        <v>0</v>
      </c>
      <c r="I46" s="15">
        <f>VLOOKUP($A46,[1]Hoja1!$A$9:$AM$276,4,0)+VLOOKUP($A46,[1]Hoja1!$A$9:$AM$276,6,0)</f>
        <v>0</v>
      </c>
      <c r="J46" s="15">
        <f>VLOOKUP($A46,[1]Hoja1!$A$9:$AM$276,9,0)+VLOOKUP($A46,[1]Hoja1!$A$9:$AM$276,10,0)+VLOOKUP($A46,[1]Hoja1!$A$9:$AM$276,12,0)+VLOOKUP($A46,[1]Hoja1!$A$9:$AM$276,13,0)</f>
        <v>0</v>
      </c>
      <c r="K46" s="15">
        <f>VLOOKUP($A46,[1]Hoja1!$A$9:$AM$276,11,0)</f>
        <v>1000</v>
      </c>
      <c r="L46" s="16">
        <f t="shared" si="15"/>
        <v>6660</v>
      </c>
      <c r="M46" s="15">
        <f>VLOOKUP($A46,[1]Hoja1!$A$9:$AM$276,37,0)</f>
        <v>344.36</v>
      </c>
      <c r="N46" s="16">
        <f t="shared" si="16"/>
        <v>6315.64</v>
      </c>
    </row>
    <row r="47" spans="1:14" s="11" customFormat="1" ht="10.5" customHeight="1" x14ac:dyDescent="0.25">
      <c r="A47" s="26" t="s">
        <v>45</v>
      </c>
      <c r="B47" s="13" t="s">
        <v>46</v>
      </c>
      <c r="C47" s="14" t="s">
        <v>44</v>
      </c>
      <c r="D47" s="14" t="s">
        <v>18</v>
      </c>
      <c r="E47" s="15">
        <f t="shared" si="14"/>
        <v>222</v>
      </c>
      <c r="F47" s="15">
        <f>VLOOKUP($A47,[1]Hoja1!$A$9:$AM$276,3,0)</f>
        <v>6660</v>
      </c>
      <c r="G47" s="15">
        <f>VLOOKUP($A47,[1]Hoja1!$A$9:$AM$276,8,0)</f>
        <v>0</v>
      </c>
      <c r="H47" s="15">
        <f>VLOOKUP($A47,[1]Hoja1!$A$9:$AM$276,5,0)+VLOOKUP($A47,[1]Hoja1!$A$9:$AM$276,7,0)</f>
        <v>0</v>
      </c>
      <c r="I47" s="15">
        <f>VLOOKUP($A47,[1]Hoja1!$A$9:$AM$276,4,0)+VLOOKUP($A47,[1]Hoja1!$A$9:$AM$276,6,0)</f>
        <v>0</v>
      </c>
      <c r="J47" s="15">
        <f>VLOOKUP($A47,[1]Hoja1!$A$9:$AM$276,9,0)+VLOOKUP($A47,[1]Hoja1!$A$9:$AM$276,10,0)+VLOOKUP($A47,[1]Hoja1!$A$9:$AM$276,12,0)+VLOOKUP($A47,[1]Hoja1!$A$9:$AM$276,13,0)</f>
        <v>0</v>
      </c>
      <c r="K47" s="15">
        <f>VLOOKUP($A47,[1]Hoja1!$A$9:$AM$276,11,0)</f>
        <v>1000</v>
      </c>
      <c r="L47" s="16">
        <f t="shared" si="15"/>
        <v>6660</v>
      </c>
      <c r="M47" s="15">
        <f>VLOOKUP($A47,[1]Hoja1!$A$9:$AM$276,37,0)</f>
        <v>2744.62</v>
      </c>
      <c r="N47" s="16">
        <f t="shared" si="16"/>
        <v>3915.38</v>
      </c>
    </row>
    <row r="48" spans="1:14" s="11" customFormat="1" ht="10.5" customHeight="1" x14ac:dyDescent="0.25">
      <c r="A48" s="26" t="s">
        <v>47</v>
      </c>
      <c r="B48" s="13" t="s">
        <v>48</v>
      </c>
      <c r="C48" s="14" t="s">
        <v>44</v>
      </c>
      <c r="D48" s="14" t="s">
        <v>18</v>
      </c>
      <c r="E48" s="15">
        <f t="shared" si="14"/>
        <v>222</v>
      </c>
      <c r="F48" s="15">
        <f>VLOOKUP($A48,[1]Hoja1!$A$9:$AM$276,3,0)</f>
        <v>6660</v>
      </c>
      <c r="G48" s="15">
        <f>VLOOKUP($A48,[1]Hoja1!$A$9:$AM$276,8,0)</f>
        <v>0</v>
      </c>
      <c r="H48" s="15">
        <f>VLOOKUP($A48,[1]Hoja1!$A$9:$AM$276,5,0)+VLOOKUP($A48,[1]Hoja1!$A$9:$AM$276,7,0)</f>
        <v>0</v>
      </c>
      <c r="I48" s="15">
        <f>VLOOKUP($A48,[1]Hoja1!$A$9:$AM$276,4,0)+VLOOKUP($A48,[1]Hoja1!$A$9:$AM$276,6,0)</f>
        <v>0</v>
      </c>
      <c r="J48" s="15">
        <f>VLOOKUP($A48,[1]Hoja1!$A$9:$AM$276,9,0)+VLOOKUP($A48,[1]Hoja1!$A$9:$AM$276,10,0)+VLOOKUP($A48,[1]Hoja1!$A$9:$AM$276,12,0)+VLOOKUP($A48,[1]Hoja1!$A$9:$AM$276,13,0)</f>
        <v>0</v>
      </c>
      <c r="K48" s="15">
        <f>VLOOKUP($A48,[1]Hoja1!$A$9:$AM$276,11,0)</f>
        <v>1000</v>
      </c>
      <c r="L48" s="16">
        <f t="shared" si="15"/>
        <v>6660</v>
      </c>
      <c r="M48" s="15">
        <f>VLOOKUP($A48,[1]Hoja1!$A$9:$AM$276,37,0)</f>
        <v>2559.46</v>
      </c>
      <c r="N48" s="16">
        <f t="shared" si="16"/>
        <v>4100.54</v>
      </c>
    </row>
    <row r="49" spans="1:14" s="11" customFormat="1" ht="10.5" customHeight="1" x14ac:dyDescent="0.25">
      <c r="A49" s="26" t="s">
        <v>49</v>
      </c>
      <c r="B49" s="13" t="s">
        <v>50</v>
      </c>
      <c r="C49" s="14" t="s">
        <v>41</v>
      </c>
      <c r="D49" s="14" t="s">
        <v>18</v>
      </c>
      <c r="E49" s="15">
        <f t="shared" si="14"/>
        <v>305.60000000000002</v>
      </c>
      <c r="F49" s="15">
        <f>VLOOKUP($A49,[1]Hoja1!$A$9:$AM$276,3,0)</f>
        <v>9168</v>
      </c>
      <c r="G49" s="15">
        <f>VLOOKUP($A49,[1]Hoja1!$A$9:$AM$276,8,0)</f>
        <v>0</v>
      </c>
      <c r="H49" s="15">
        <f>VLOOKUP($A49,[1]Hoja1!$A$9:$AM$276,5,0)+VLOOKUP($A49,[1]Hoja1!$A$9:$AM$276,7,0)</f>
        <v>0</v>
      </c>
      <c r="I49" s="15">
        <f>VLOOKUP($A49,[1]Hoja1!$A$9:$AM$276,4,0)+VLOOKUP($A49,[1]Hoja1!$A$9:$AM$276,6,0)</f>
        <v>0</v>
      </c>
      <c r="J49" s="15">
        <f>VLOOKUP($A49,[1]Hoja1!$A$9:$AM$276,9,0)+VLOOKUP($A49,[1]Hoja1!$A$9:$AM$276,10,0)+VLOOKUP($A49,[1]Hoja1!$A$9:$AM$276,12,0)+VLOOKUP($A49,[1]Hoja1!$A$9:$AM$276,13,0)</f>
        <v>2000</v>
      </c>
      <c r="K49" s="15">
        <f>VLOOKUP($A49,[1]Hoja1!$A$9:$AM$276,11,0)</f>
        <v>1000</v>
      </c>
      <c r="L49" s="16">
        <f t="shared" si="15"/>
        <v>11168</v>
      </c>
      <c r="M49" s="15">
        <f>VLOOKUP($A49,[1]Hoja1!$A$9:$AM$276,37,0)</f>
        <v>5974.44</v>
      </c>
      <c r="N49" s="16">
        <f t="shared" si="16"/>
        <v>5193.5600000000004</v>
      </c>
    </row>
    <row r="50" spans="1:14" s="11" customFormat="1" ht="10.5" customHeight="1" x14ac:dyDescent="0.25">
      <c r="A50" s="26" t="s">
        <v>36</v>
      </c>
      <c r="B50" s="13" t="s">
        <v>37</v>
      </c>
      <c r="C50" s="14" t="s">
        <v>17</v>
      </c>
      <c r="D50" s="14" t="s">
        <v>18</v>
      </c>
      <c r="E50" s="15">
        <f t="shared" si="14"/>
        <v>263.94</v>
      </c>
      <c r="F50" s="15">
        <f>VLOOKUP($A50,[1]Hoja1!$A$9:$AM$276,3,0)</f>
        <v>7918.2</v>
      </c>
      <c r="G50" s="15">
        <f>VLOOKUP($A50,[1]Hoja1!$A$9:$AM$276,8,0)</f>
        <v>0</v>
      </c>
      <c r="H50" s="15">
        <f>VLOOKUP($A50,[1]Hoja1!$A$9:$AM$276,5,0)+VLOOKUP($A50,[1]Hoja1!$A$9:$AM$276,7,0)</f>
        <v>0</v>
      </c>
      <c r="I50" s="15">
        <f>VLOOKUP($A50,[1]Hoja1!$A$9:$AM$276,4,0)+VLOOKUP($A50,[1]Hoja1!$A$9:$AM$276,6,0)</f>
        <v>0</v>
      </c>
      <c r="J50" s="15">
        <f>VLOOKUP($A50,[1]Hoja1!$A$9:$AM$276,9,0)+VLOOKUP($A50,[1]Hoja1!$A$9:$AM$276,10,0)+VLOOKUP($A50,[1]Hoja1!$A$9:$AM$276,12,0)+VLOOKUP($A50,[1]Hoja1!$A$9:$AM$276,13,0)</f>
        <v>0</v>
      </c>
      <c r="K50" s="15">
        <f>VLOOKUP($A50,[1]Hoja1!$A$9:$AM$276,11,0)</f>
        <v>1000</v>
      </c>
      <c r="L50" s="16">
        <f t="shared" si="15"/>
        <v>7918.2</v>
      </c>
      <c r="M50" s="15">
        <f>VLOOKUP($A50,[1]Hoja1!$A$9:$AM$276,37,0)</f>
        <v>2990.92</v>
      </c>
      <c r="N50" s="16">
        <f t="shared" si="16"/>
        <v>4927.28</v>
      </c>
    </row>
    <row r="51" spans="1:14" s="11" customFormat="1" ht="10.5" customHeight="1" x14ac:dyDescent="0.25">
      <c r="A51" s="26" t="s">
        <v>53</v>
      </c>
      <c r="B51" s="13" t="s">
        <v>54</v>
      </c>
      <c r="C51" s="14" t="s">
        <v>17</v>
      </c>
      <c r="D51" s="14" t="s">
        <v>18</v>
      </c>
      <c r="E51" s="15">
        <f t="shared" si="14"/>
        <v>516.79999999999995</v>
      </c>
      <c r="F51" s="15">
        <f>VLOOKUP($A51,[1]Hoja1!$A$9:$AM$276,3,0)</f>
        <v>15504</v>
      </c>
      <c r="G51" s="15">
        <f>VLOOKUP($A51,[1]Hoja1!$A$9:$AM$276,8,0)</f>
        <v>0</v>
      </c>
      <c r="H51" s="15">
        <f>VLOOKUP($A51,[1]Hoja1!$A$9:$AM$276,5,0)+VLOOKUP($A51,[1]Hoja1!$A$9:$AM$276,7,0)</f>
        <v>0</v>
      </c>
      <c r="I51" s="15">
        <f>VLOOKUP($A51,[1]Hoja1!$A$9:$AM$276,4,0)+VLOOKUP($A51,[1]Hoja1!$A$9:$AM$276,6,0)</f>
        <v>0</v>
      </c>
      <c r="J51" s="15">
        <f>VLOOKUP($A51,[1]Hoja1!$A$9:$AM$276,9,0)+VLOOKUP($A51,[1]Hoja1!$A$9:$AM$276,10,0)+VLOOKUP($A51,[1]Hoja1!$A$9:$AM$276,12,0)+VLOOKUP($A51,[1]Hoja1!$A$9:$AM$276,13,0)</f>
        <v>0</v>
      </c>
      <c r="K51" s="15">
        <f>VLOOKUP($A51,[1]Hoja1!$A$9:$AM$276,11,0)</f>
        <v>1000</v>
      </c>
      <c r="L51" s="16">
        <f t="shared" si="15"/>
        <v>15504</v>
      </c>
      <c r="M51" s="15">
        <f>VLOOKUP($A51,[1]Hoja1!$A$9:$AM$276,37,0)</f>
        <v>6652.12</v>
      </c>
      <c r="N51" s="16">
        <f t="shared" si="16"/>
        <v>8851.880000000001</v>
      </c>
    </row>
    <row r="52" spans="1:14" s="11" customFormat="1" ht="10.5" customHeight="1" x14ac:dyDescent="0.25">
      <c r="A52" s="26" t="s">
        <v>55</v>
      </c>
      <c r="B52" s="13" t="s">
        <v>56</v>
      </c>
      <c r="C52" s="14" t="s">
        <v>57</v>
      </c>
      <c r="D52" s="14" t="s">
        <v>18</v>
      </c>
      <c r="E52" s="15">
        <f t="shared" si="14"/>
        <v>525</v>
      </c>
      <c r="F52" s="15">
        <f>VLOOKUP($A52,[1]Hoja1!$A$9:$AM$276,3,0)</f>
        <v>15750</v>
      </c>
      <c r="G52" s="15">
        <f>VLOOKUP($A52,[1]Hoja1!$A$9:$AM$276,8,0)</f>
        <v>0</v>
      </c>
      <c r="H52" s="15">
        <f>VLOOKUP($A52,[1]Hoja1!$A$9:$AM$276,5,0)+VLOOKUP($A52,[1]Hoja1!$A$9:$AM$276,7,0)</f>
        <v>0</v>
      </c>
      <c r="I52" s="15">
        <f>VLOOKUP($A52,[1]Hoja1!$A$9:$AM$276,4,0)+VLOOKUP($A52,[1]Hoja1!$A$9:$AM$276,6,0)</f>
        <v>0</v>
      </c>
      <c r="J52" s="15">
        <f>VLOOKUP($A52,[1]Hoja1!$A$9:$AM$276,9,0)+VLOOKUP($A52,[1]Hoja1!$A$9:$AM$276,10,0)+VLOOKUP($A52,[1]Hoja1!$A$9:$AM$276,12,0)+VLOOKUP($A52,[1]Hoja1!$A$9:$AM$276,13,0)</f>
        <v>1850.8</v>
      </c>
      <c r="K52" s="15">
        <f>VLOOKUP($A52,[1]Hoja1!$A$9:$AM$276,11,0)</f>
        <v>1000</v>
      </c>
      <c r="L52" s="16">
        <f t="shared" si="15"/>
        <v>17600.8</v>
      </c>
      <c r="M52" s="15">
        <f>VLOOKUP($A52,[1]Hoja1!$A$9:$AM$276,37,0)</f>
        <v>4709.95</v>
      </c>
      <c r="N52" s="16">
        <f t="shared" si="16"/>
        <v>12890.849999999999</v>
      </c>
    </row>
    <row r="53" spans="1:14" s="11" customFormat="1" ht="10.5" customHeight="1" x14ac:dyDescent="0.25">
      <c r="A53" s="26" t="s">
        <v>58</v>
      </c>
      <c r="B53" s="13" t="s">
        <v>59</v>
      </c>
      <c r="C53" s="14" t="s">
        <v>60</v>
      </c>
      <c r="D53" s="14" t="s">
        <v>18</v>
      </c>
      <c r="E53" s="15">
        <f t="shared" si="14"/>
        <v>212.8</v>
      </c>
      <c r="F53" s="15">
        <f>VLOOKUP($A53,[1]Hoja1!$A$9:$AM$276,3,0)</f>
        <v>6384</v>
      </c>
      <c r="G53" s="15">
        <f>VLOOKUP($A53,[1]Hoja1!$A$9:$AM$276,8,0)</f>
        <v>0</v>
      </c>
      <c r="H53" s="15">
        <f>VLOOKUP($A53,[1]Hoja1!$A$9:$AM$276,5,0)+VLOOKUP($A53,[1]Hoja1!$A$9:$AM$276,7,0)</f>
        <v>0</v>
      </c>
      <c r="I53" s="15">
        <f>VLOOKUP($A53,[1]Hoja1!$A$9:$AM$276,4,0)+VLOOKUP($A53,[1]Hoja1!$A$9:$AM$276,6,0)</f>
        <v>0</v>
      </c>
      <c r="J53" s="15">
        <f>VLOOKUP($A53,[1]Hoja1!$A$9:$AM$276,9,0)+VLOOKUP($A53,[1]Hoja1!$A$9:$AM$276,10,0)+VLOOKUP($A53,[1]Hoja1!$A$9:$AM$276,12,0)+VLOOKUP($A53,[1]Hoja1!$A$9:$AM$276,13,0)</f>
        <v>0</v>
      </c>
      <c r="K53" s="15">
        <f>VLOOKUP($A53,[1]Hoja1!$A$9:$AM$276,11,0)</f>
        <v>1000</v>
      </c>
      <c r="L53" s="16">
        <f t="shared" si="15"/>
        <v>6384</v>
      </c>
      <c r="M53" s="15">
        <f>VLOOKUP($A53,[1]Hoja1!$A$9:$AM$276,37,0)</f>
        <v>306.76</v>
      </c>
      <c r="N53" s="16">
        <f t="shared" si="16"/>
        <v>6077.24</v>
      </c>
    </row>
    <row r="54" spans="1:14" s="11" customFormat="1" ht="10.5" customHeight="1" x14ac:dyDescent="0.25">
      <c r="A54" s="26" t="s">
        <v>136</v>
      </c>
      <c r="B54" s="13" t="s">
        <v>62</v>
      </c>
      <c r="C54" s="14" t="s">
        <v>61</v>
      </c>
      <c r="D54" s="14" t="s">
        <v>18</v>
      </c>
      <c r="E54" s="15">
        <f t="shared" si="14"/>
        <v>534.42999999999995</v>
      </c>
      <c r="F54" s="15">
        <f>VLOOKUP($A54,[1]Hoja1!$A$9:$AM$276,3,0)</f>
        <v>16032.9</v>
      </c>
      <c r="G54" s="15">
        <f>VLOOKUP($A54,[1]Hoja1!$A$9:$AM$276,8,0)</f>
        <v>0</v>
      </c>
      <c r="H54" s="15">
        <f>VLOOKUP($A54,[1]Hoja1!$A$9:$AM$276,5,0)+VLOOKUP($A54,[1]Hoja1!$A$9:$AM$276,7,0)</f>
        <v>0</v>
      </c>
      <c r="I54" s="15">
        <f>VLOOKUP($A54,[1]Hoja1!$A$9:$AM$276,4,0)+VLOOKUP($A54,[1]Hoja1!$A$9:$AM$276,6,0)</f>
        <v>0</v>
      </c>
      <c r="J54" s="15">
        <f>VLOOKUP($A54,[1]Hoja1!$A$9:$AM$276,9,0)+VLOOKUP($A54,[1]Hoja1!$A$9:$AM$276,10,0)+VLOOKUP($A54,[1]Hoja1!$A$9:$AM$276,12,0)+VLOOKUP($A54,[1]Hoja1!$A$9:$AM$276,13,0)</f>
        <v>4600</v>
      </c>
      <c r="K54" s="15">
        <f>VLOOKUP($A54,[1]Hoja1!$A$9:$AM$276,11,0)</f>
        <v>1000</v>
      </c>
      <c r="L54" s="16">
        <f t="shared" si="15"/>
        <v>20632.900000000001</v>
      </c>
      <c r="M54" s="15">
        <f>VLOOKUP($A54,[1]Hoja1!$A$9:$AM$276,37,0)</f>
        <v>6125.74</v>
      </c>
      <c r="N54" s="16">
        <f t="shared" si="16"/>
        <v>14507.160000000002</v>
      </c>
    </row>
    <row r="55" spans="1:14" s="11" customFormat="1" ht="10.5" customHeight="1" x14ac:dyDescent="0.25">
      <c r="A55" s="26" t="s">
        <v>137</v>
      </c>
      <c r="B55" s="13" t="s">
        <v>64</v>
      </c>
      <c r="C55" s="14" t="s">
        <v>61</v>
      </c>
      <c r="D55" s="14" t="s">
        <v>18</v>
      </c>
      <c r="E55" s="15">
        <f t="shared" si="14"/>
        <v>446.53</v>
      </c>
      <c r="F55" s="15">
        <f>VLOOKUP($A55,[1]Hoja1!$A$9:$AM$276,3,0)</f>
        <v>13395.9</v>
      </c>
      <c r="G55" s="15">
        <f>VLOOKUP($A55,[1]Hoja1!$A$9:$AM$276,8,0)</f>
        <v>0</v>
      </c>
      <c r="H55" s="15">
        <f>VLOOKUP($A55,[1]Hoja1!$A$9:$AM$276,5,0)+VLOOKUP($A55,[1]Hoja1!$A$9:$AM$276,7,0)</f>
        <v>0</v>
      </c>
      <c r="I55" s="15">
        <f>VLOOKUP($A55,[1]Hoja1!$A$9:$AM$276,4,0)+VLOOKUP($A55,[1]Hoja1!$A$9:$AM$276,6,0)</f>
        <v>0</v>
      </c>
      <c r="J55" s="15">
        <f>VLOOKUP($A55,[1]Hoja1!$A$9:$AM$276,9,0)+VLOOKUP($A55,[1]Hoja1!$A$9:$AM$276,10,0)+VLOOKUP($A55,[1]Hoja1!$A$9:$AM$276,12,0)+VLOOKUP($A55,[1]Hoja1!$A$9:$AM$276,13,0)</f>
        <v>4600</v>
      </c>
      <c r="K55" s="15">
        <f>VLOOKUP($A55,[1]Hoja1!$A$9:$AM$276,11,0)</f>
        <v>1000</v>
      </c>
      <c r="L55" s="16">
        <f t="shared" si="15"/>
        <v>17995.900000000001</v>
      </c>
      <c r="M55" s="15">
        <f>VLOOKUP($A55,[1]Hoja1!$A$9:$AM$276,37,0)</f>
        <v>3222.5</v>
      </c>
      <c r="N55" s="16">
        <f t="shared" si="16"/>
        <v>14773.400000000001</v>
      </c>
    </row>
    <row r="56" spans="1:14" s="11" customFormat="1" ht="10.5" customHeight="1" x14ac:dyDescent="0.25">
      <c r="A56" s="26" t="s">
        <v>128</v>
      </c>
      <c r="B56" s="13" t="s">
        <v>65</v>
      </c>
      <c r="C56" s="14" t="s">
        <v>66</v>
      </c>
      <c r="D56" s="14" t="s">
        <v>144</v>
      </c>
      <c r="E56" s="15">
        <f t="shared" si="14"/>
        <v>233.32999999999998</v>
      </c>
      <c r="F56" s="15">
        <f>VLOOKUP($A56,[1]Hoja1!$A$9:$AM$276,3,0)</f>
        <v>6999.9</v>
      </c>
      <c r="G56" s="15">
        <f>VLOOKUP($A56,[1]Hoja1!$A$9:$AM$276,8,0)</f>
        <v>0</v>
      </c>
      <c r="H56" s="15">
        <f>VLOOKUP($A56,[1]Hoja1!$A$9:$AM$276,5,0)+VLOOKUP($A56,[1]Hoja1!$A$9:$AM$276,7,0)</f>
        <v>0</v>
      </c>
      <c r="I56" s="15">
        <f>VLOOKUP($A56,[1]Hoja1!$A$9:$AM$276,4,0)+VLOOKUP($A56,[1]Hoja1!$A$9:$AM$276,6,0)</f>
        <v>0</v>
      </c>
      <c r="J56" s="15">
        <f>VLOOKUP($A56,[1]Hoja1!$A$9:$AM$276,9,0)+VLOOKUP($A56,[1]Hoja1!$A$9:$AM$276,10,0)+VLOOKUP($A56,[1]Hoja1!$A$9:$AM$276,12,0)+VLOOKUP($A56,[1]Hoja1!$A$9:$AM$276,13,0)</f>
        <v>1476.42</v>
      </c>
      <c r="K56" s="15">
        <f>VLOOKUP($A56,[1]Hoja1!$A$9:$AM$276,11,0)</f>
        <v>1000</v>
      </c>
      <c r="L56" s="16">
        <f t="shared" si="15"/>
        <v>8476.32</v>
      </c>
      <c r="M56" s="15">
        <f>VLOOKUP($A56,[1]Hoja1!$A$9:$AM$276,37,0)</f>
        <v>896.32</v>
      </c>
      <c r="N56" s="16">
        <f t="shared" si="16"/>
        <v>7580</v>
      </c>
    </row>
    <row r="57" spans="1:14" s="11" customFormat="1" ht="10.5" customHeight="1" x14ac:dyDescent="0.25">
      <c r="A57" s="26" t="s">
        <v>129</v>
      </c>
      <c r="B57" s="13" t="s">
        <v>67</v>
      </c>
      <c r="C57" s="14" t="s">
        <v>66</v>
      </c>
      <c r="D57" s="14" t="s">
        <v>144</v>
      </c>
      <c r="E57" s="15">
        <f t="shared" si="14"/>
        <v>430</v>
      </c>
      <c r="F57" s="15">
        <f>VLOOKUP($A57,[1]Hoja1!$A$9:$AM$276,3,0)</f>
        <v>12900</v>
      </c>
      <c r="G57" s="15">
        <f>VLOOKUP($A57,[1]Hoja1!$A$9:$AM$276,8,0)</f>
        <v>0</v>
      </c>
      <c r="H57" s="15">
        <f>VLOOKUP($A57,[1]Hoja1!$A$9:$AM$276,5,0)+VLOOKUP($A57,[1]Hoja1!$A$9:$AM$276,7,0)</f>
        <v>0</v>
      </c>
      <c r="I57" s="15">
        <f>VLOOKUP($A57,[1]Hoja1!$A$9:$AM$276,4,0)+VLOOKUP($A57,[1]Hoja1!$A$9:$AM$276,6,0)</f>
        <v>0</v>
      </c>
      <c r="J57" s="15">
        <f>VLOOKUP($A57,[1]Hoja1!$A$9:$AM$276,9,0)+VLOOKUP($A57,[1]Hoja1!$A$9:$AM$276,10,0)+VLOOKUP($A57,[1]Hoja1!$A$9:$AM$276,12,0)+VLOOKUP($A57,[1]Hoja1!$A$9:$AM$276,13,0)</f>
        <v>0</v>
      </c>
      <c r="K57" s="15">
        <f>VLOOKUP($A57,[1]Hoja1!$A$9:$AM$276,11,0)</f>
        <v>1000</v>
      </c>
      <c r="L57" s="16">
        <f t="shared" si="15"/>
        <v>12900</v>
      </c>
      <c r="M57" s="15">
        <f>VLOOKUP($A57,[1]Hoja1!$A$9:$AM$276,37,0)</f>
        <v>2605.2399999999998</v>
      </c>
      <c r="N57" s="16">
        <f t="shared" si="16"/>
        <v>10294.76</v>
      </c>
    </row>
    <row r="58" spans="1:14" s="11" customFormat="1" ht="10.5" customHeight="1" x14ac:dyDescent="0.25">
      <c r="A58" s="26" t="s">
        <v>110</v>
      </c>
      <c r="B58" s="13" t="s">
        <v>113</v>
      </c>
      <c r="C58" s="14" t="s">
        <v>114</v>
      </c>
      <c r="D58" s="14" t="s">
        <v>144</v>
      </c>
      <c r="E58" s="15">
        <f t="shared" si="14"/>
        <v>580.98</v>
      </c>
      <c r="F58" s="15">
        <f>VLOOKUP($A58,[1]Hoja1!$A$9:$AM$276,3,0)</f>
        <v>17429.400000000001</v>
      </c>
      <c r="G58" s="15">
        <f>VLOOKUP($A58,[1]Hoja1!$A$9:$AM$276,8,0)</f>
        <v>0</v>
      </c>
      <c r="H58" s="15">
        <f>VLOOKUP($A58,[1]Hoja1!$A$9:$AM$276,5,0)+VLOOKUP($A58,[1]Hoja1!$A$9:$AM$276,7,0)</f>
        <v>0</v>
      </c>
      <c r="I58" s="15">
        <f>VLOOKUP($A58,[1]Hoja1!$A$9:$AM$276,4,0)+VLOOKUP($A58,[1]Hoja1!$A$9:$AM$276,6,0)</f>
        <v>0</v>
      </c>
      <c r="J58" s="15">
        <f>VLOOKUP($A58,[1]Hoja1!$A$9:$AM$276,9,0)+VLOOKUP($A58,[1]Hoja1!$A$9:$AM$276,10,0)+VLOOKUP($A58,[1]Hoja1!$A$9:$AM$276,12,0)+VLOOKUP($A58,[1]Hoja1!$A$9:$AM$276,13,0)</f>
        <v>2000</v>
      </c>
      <c r="K58" s="15">
        <f>VLOOKUP($A58,[1]Hoja1!$A$9:$AM$276,11,0)</f>
        <v>1000</v>
      </c>
      <c r="L58" s="16">
        <f t="shared" si="15"/>
        <v>19429.400000000001</v>
      </c>
      <c r="M58" s="15">
        <f>VLOOKUP($A58,[1]Hoja1!$A$9:$AM$276,37,0)</f>
        <v>8053.7</v>
      </c>
      <c r="N58" s="16">
        <f t="shared" si="16"/>
        <v>11375.7</v>
      </c>
    </row>
    <row r="59" spans="1:14" s="11" customFormat="1" ht="10.5" customHeight="1" x14ac:dyDescent="0.25">
      <c r="A59" s="26" t="s">
        <v>148</v>
      </c>
      <c r="B59" s="13" t="s">
        <v>149</v>
      </c>
      <c r="C59" s="14" t="s">
        <v>61</v>
      </c>
      <c r="D59" s="14" t="s">
        <v>144</v>
      </c>
      <c r="E59" s="15">
        <f t="shared" si="14"/>
        <v>300</v>
      </c>
      <c r="F59" s="15">
        <f>VLOOKUP($A59,[1]Hoja1!$A$9:$AM$276,3,0)</f>
        <v>9000</v>
      </c>
      <c r="G59" s="15">
        <f>VLOOKUP($A59,[1]Hoja1!$A$9:$AM$276,8,0)</f>
        <v>0</v>
      </c>
      <c r="H59" s="15">
        <f>VLOOKUP($A59,[1]Hoja1!$A$9:$AM$276,5,0)+VLOOKUP($A59,[1]Hoja1!$A$9:$AM$276,7,0)</f>
        <v>0</v>
      </c>
      <c r="I59" s="15">
        <f>VLOOKUP($A59,[1]Hoja1!$A$9:$AM$276,4,0)+VLOOKUP($A59,[1]Hoja1!$A$9:$AM$276,6,0)</f>
        <v>0</v>
      </c>
      <c r="J59" s="15">
        <f>VLOOKUP($A59,[1]Hoja1!$A$9:$AM$276,9,0)+VLOOKUP($A59,[1]Hoja1!$A$9:$AM$276,10,0)+VLOOKUP($A59,[1]Hoja1!$A$9:$AM$276,12,0)+VLOOKUP($A59,[1]Hoja1!$A$9:$AM$276,13,0)</f>
        <v>9100</v>
      </c>
      <c r="K59" s="15">
        <f>VLOOKUP($A59,[1]Hoja1!$A$9:$AM$276,11,0)</f>
        <v>1000</v>
      </c>
      <c r="L59" s="16">
        <f t="shared" si="15"/>
        <v>18100</v>
      </c>
      <c r="M59" s="15">
        <f>VLOOKUP($A59,[1]Hoja1!$A$9:$AM$276,37,0)</f>
        <v>2524.5</v>
      </c>
      <c r="N59" s="16">
        <f t="shared" si="16"/>
        <v>15575.5</v>
      </c>
    </row>
    <row r="60" spans="1:14" s="11" customFormat="1" ht="10.5" customHeight="1" x14ac:dyDescent="0.25">
      <c r="A60" s="26" t="s">
        <v>233</v>
      </c>
      <c r="B60" s="13" t="s">
        <v>234</v>
      </c>
      <c r="C60" s="14" t="s">
        <v>17</v>
      </c>
      <c r="D60" s="14" t="s">
        <v>144</v>
      </c>
      <c r="E60" s="15">
        <f t="shared" ref="E60" si="17">+F60/30</f>
        <v>125</v>
      </c>
      <c r="F60" s="15">
        <f>VLOOKUP($A60,[1]Hoja1!$A$9:$AM$276,3,0)</f>
        <v>3750</v>
      </c>
      <c r="G60" s="15">
        <f>VLOOKUP($A60,[1]Hoja1!$A$9:$AM$276,8,0)</f>
        <v>0</v>
      </c>
      <c r="H60" s="15">
        <f>VLOOKUP($A60,[1]Hoja1!$A$9:$AM$276,5,0)+VLOOKUP($A60,[1]Hoja1!$A$9:$AM$276,7,0)</f>
        <v>0</v>
      </c>
      <c r="I60" s="15">
        <f>VLOOKUP($A60,[1]Hoja1!$A$9:$AM$276,4,0)+VLOOKUP($A60,[1]Hoja1!$A$9:$AM$276,6,0)</f>
        <v>0</v>
      </c>
      <c r="J60" s="15">
        <f>VLOOKUP($A60,[1]Hoja1!$A$9:$AM$276,9,0)+VLOOKUP($A60,[1]Hoja1!$A$9:$AM$276,10,0)+VLOOKUP($A60,[1]Hoja1!$A$9:$AM$276,12,0)+VLOOKUP($A60,[1]Hoja1!$A$9:$AM$276,13,0)</f>
        <v>5507.4</v>
      </c>
      <c r="K60" s="15">
        <f>VLOOKUP($A60,[1]Hoja1!$A$9:$AM$276,11,0)</f>
        <v>0</v>
      </c>
      <c r="L60" s="16">
        <f t="shared" ref="L60" si="18">SUM(F60:J60)</f>
        <v>9257.4</v>
      </c>
      <c r="M60" s="15">
        <f>VLOOKUP($A60,[1]Hoja1!$A$9:$AM$276,37,0)</f>
        <v>1257.3399999999999</v>
      </c>
      <c r="N60" s="16">
        <f t="shared" ref="N60" si="19">+L60-M60</f>
        <v>8000.0599999999995</v>
      </c>
    </row>
    <row r="61" spans="1:14" s="11" customFormat="1" ht="10.5" customHeight="1" x14ac:dyDescent="0.25">
      <c r="A61" s="26" t="s">
        <v>165</v>
      </c>
      <c r="B61" s="13" t="s">
        <v>166</v>
      </c>
      <c r="C61" s="14" t="s">
        <v>32</v>
      </c>
      <c r="D61" s="14" t="s">
        <v>144</v>
      </c>
      <c r="E61" s="15">
        <f t="shared" si="14"/>
        <v>475</v>
      </c>
      <c r="F61" s="15">
        <f>VLOOKUP($A61,[1]Hoja1!$A$9:$AM$276,3,0)</f>
        <v>14250</v>
      </c>
      <c r="G61" s="15">
        <f>VLOOKUP($A61,[1]Hoja1!$A$9:$AM$276,8,0)</f>
        <v>0</v>
      </c>
      <c r="H61" s="15">
        <f>VLOOKUP($A61,[1]Hoja1!$A$9:$AM$276,5,0)+VLOOKUP($A61,[1]Hoja1!$A$9:$AM$276,7,0)</f>
        <v>0</v>
      </c>
      <c r="I61" s="15">
        <f>VLOOKUP($A61,[1]Hoja1!$A$9:$AM$276,4,0)+VLOOKUP($A61,[1]Hoja1!$A$9:$AM$276,6,0)</f>
        <v>0</v>
      </c>
      <c r="J61" s="15">
        <f>VLOOKUP($A61,[1]Hoja1!$A$9:$AM$276,9,0)+VLOOKUP($A61,[1]Hoja1!$A$9:$AM$276,10,0)+VLOOKUP($A61,[1]Hoja1!$A$9:$AM$276,12,0)+VLOOKUP($A61,[1]Hoja1!$A$9:$AM$276,13,0)</f>
        <v>9537.56</v>
      </c>
      <c r="K61" s="15">
        <f>VLOOKUP($A61,[1]Hoja1!$A$9:$AM$276,11,0)</f>
        <v>1000</v>
      </c>
      <c r="L61" s="16">
        <f t="shared" si="15"/>
        <v>23787.559999999998</v>
      </c>
      <c r="M61" s="15">
        <f>VLOOKUP($A61,[1]Hoja1!$A$9:$AM$276,37,0)</f>
        <v>4119.4799999999996</v>
      </c>
      <c r="N61" s="16">
        <f t="shared" si="16"/>
        <v>19668.079999999998</v>
      </c>
    </row>
    <row r="62" spans="1:14" s="11" customFormat="1" ht="10.5" customHeight="1" x14ac:dyDescent="0.25">
      <c r="A62" s="26"/>
      <c r="B62" s="13"/>
      <c r="C62" s="14"/>
      <c r="D62" s="14"/>
      <c r="E62" s="15"/>
      <c r="F62" s="15"/>
      <c r="G62" s="14"/>
      <c r="H62" s="14"/>
      <c r="I62" s="14"/>
      <c r="J62" s="14"/>
      <c r="K62" s="14"/>
      <c r="L62" s="16"/>
      <c r="M62" s="16"/>
      <c r="N62" s="16"/>
    </row>
    <row r="63" spans="1:14" s="11" customFormat="1" ht="17.25" customHeight="1" x14ac:dyDescent="0.25">
      <c r="A63" s="6" t="s">
        <v>68</v>
      </c>
      <c r="B63" s="7"/>
      <c r="C63" s="8"/>
      <c r="D63" s="8"/>
      <c r="E63" s="9"/>
      <c r="F63" s="9"/>
      <c r="G63" s="8"/>
      <c r="H63" s="8"/>
      <c r="I63" s="8"/>
      <c r="J63" s="8"/>
      <c r="K63" s="8"/>
      <c r="L63" s="10"/>
      <c r="M63" s="10"/>
      <c r="N63" s="10"/>
    </row>
    <row r="64" spans="1:14" s="11" customFormat="1" ht="10.5" customHeight="1" x14ac:dyDescent="0.25">
      <c r="A64" s="26" t="s">
        <v>130</v>
      </c>
      <c r="B64" s="13" t="s">
        <v>69</v>
      </c>
      <c r="C64" s="14" t="s">
        <v>70</v>
      </c>
      <c r="D64" s="14" t="s">
        <v>144</v>
      </c>
      <c r="E64" s="15">
        <f t="shared" ref="E64:E67" si="20">+F64/30</f>
        <v>207.44</v>
      </c>
      <c r="F64" s="15">
        <f>VLOOKUP($A64,[1]Hoja1!$A$9:$AM$276,3,0)</f>
        <v>6223.2</v>
      </c>
      <c r="G64" s="15">
        <f>VLOOKUP($A64,[1]Hoja1!$A$9:$AM$276,8,0)</f>
        <v>0</v>
      </c>
      <c r="H64" s="15">
        <f>VLOOKUP($A64,[1]Hoja1!$A$9:$AM$276,5,0)+VLOOKUP($A64,[1]Hoja1!$A$9:$AM$276,7,0)</f>
        <v>0</v>
      </c>
      <c r="I64" s="15">
        <f>VLOOKUP($A64,[1]Hoja1!$A$9:$AM$276,4,0)+VLOOKUP($A64,[1]Hoja1!$A$9:$AM$276,6,0)</f>
        <v>0</v>
      </c>
      <c r="J64" s="15">
        <f>VLOOKUP($A64,[1]Hoja1!$A$9:$AM$276,9,0)+VLOOKUP($A64,[1]Hoja1!$A$9:$AM$276,10,0)+VLOOKUP($A64,[1]Hoja1!$A$9:$AM$276,12,0)+VLOOKUP($A64,[1]Hoja1!$A$9:$AM$276,13,0)</f>
        <v>0</v>
      </c>
      <c r="K64" s="15">
        <f>VLOOKUP($A64,[2]Hoja1!$A$9:$AM$276,5,0)</f>
        <v>1000</v>
      </c>
      <c r="L64" s="16">
        <f t="shared" ref="L64:L66" si="21">SUM(F64:J64)</f>
        <v>6223.2</v>
      </c>
      <c r="M64" s="15">
        <f>VLOOKUP($A64,[2]Hoja1!$A$9:$AM$276,27,0)</f>
        <v>0</v>
      </c>
      <c r="N64" s="16">
        <f t="shared" ref="N64:N66" si="22">+L64-M64</f>
        <v>6223.2</v>
      </c>
    </row>
    <row r="65" spans="1:14" s="11" customFormat="1" ht="10.5" customHeight="1" x14ac:dyDescent="0.25">
      <c r="A65" s="26" t="s">
        <v>127</v>
      </c>
      <c r="B65" s="13" t="s">
        <v>91</v>
      </c>
      <c r="C65" s="14" t="s">
        <v>70</v>
      </c>
      <c r="D65" s="14" t="s">
        <v>144</v>
      </c>
      <c r="E65" s="15">
        <f t="shared" si="20"/>
        <v>207.44</v>
      </c>
      <c r="F65" s="15">
        <f>VLOOKUP($A65,[1]Hoja1!$A$9:$AM$276,3,0)</f>
        <v>6223.2</v>
      </c>
      <c r="G65" s="15">
        <f>VLOOKUP($A65,[1]Hoja1!$A$9:$AM$276,8,0)</f>
        <v>0</v>
      </c>
      <c r="H65" s="15">
        <f>VLOOKUP($A65,[1]Hoja1!$A$9:$AM$276,5,0)+VLOOKUP($A65,[1]Hoja1!$A$9:$AM$276,7,0)</f>
        <v>0</v>
      </c>
      <c r="I65" s="15">
        <f>VLOOKUP($A65,[1]Hoja1!$A$9:$AM$276,4,0)+VLOOKUP($A65,[1]Hoja1!$A$9:$AM$276,6,0)</f>
        <v>0</v>
      </c>
      <c r="J65" s="15">
        <f>VLOOKUP($A65,[1]Hoja1!$A$9:$AM$276,9,0)+VLOOKUP($A65,[1]Hoja1!$A$9:$AM$276,10,0)+VLOOKUP($A65,[1]Hoja1!$A$9:$AM$276,12,0)+VLOOKUP($A65,[1]Hoja1!$A$9:$AM$276,13,0)</f>
        <v>0</v>
      </c>
      <c r="K65" s="15">
        <f>VLOOKUP($A65,[2]Hoja1!$A$9:$AM$276,5,0)</f>
        <v>1000</v>
      </c>
      <c r="L65" s="16">
        <f t="shared" si="21"/>
        <v>6223.2</v>
      </c>
      <c r="M65" s="15">
        <f>VLOOKUP($A65,[2]Hoja1!$A$9:$AM$276,27,0)</f>
        <v>0</v>
      </c>
      <c r="N65" s="16">
        <f t="shared" si="22"/>
        <v>6223.2</v>
      </c>
    </row>
    <row r="66" spans="1:14" s="11" customFormat="1" ht="10.5" customHeight="1" x14ac:dyDescent="0.25">
      <c r="A66" s="26" t="s">
        <v>109</v>
      </c>
      <c r="B66" s="13" t="s">
        <v>71</v>
      </c>
      <c r="C66" s="14" t="s">
        <v>70</v>
      </c>
      <c r="D66" s="14" t="s">
        <v>144</v>
      </c>
      <c r="E66" s="15">
        <f t="shared" si="20"/>
        <v>207.44</v>
      </c>
      <c r="F66" s="15">
        <f>VLOOKUP($A66,[1]Hoja1!$A$9:$AM$276,3,0)</f>
        <v>6223.2</v>
      </c>
      <c r="G66" s="15">
        <f>VLOOKUP($A66,[1]Hoja1!$A$9:$AM$276,8,0)</f>
        <v>0</v>
      </c>
      <c r="H66" s="15">
        <f>VLOOKUP($A66,[1]Hoja1!$A$9:$AM$276,5,0)+VLOOKUP($A66,[1]Hoja1!$A$9:$AM$276,7,0)</f>
        <v>0</v>
      </c>
      <c r="I66" s="15">
        <f>VLOOKUP($A66,[1]Hoja1!$A$9:$AM$276,4,0)+VLOOKUP($A66,[1]Hoja1!$A$9:$AM$276,6,0)</f>
        <v>0</v>
      </c>
      <c r="J66" s="15">
        <f>VLOOKUP($A66,[1]Hoja1!$A$9:$AM$276,9,0)+VLOOKUP($A66,[1]Hoja1!$A$9:$AM$276,10,0)+VLOOKUP($A66,[1]Hoja1!$A$9:$AM$276,12,0)+VLOOKUP($A66,[1]Hoja1!$A$9:$AM$276,13,0)</f>
        <v>0</v>
      </c>
      <c r="K66" s="15">
        <f>VLOOKUP($A66,[2]Hoja1!$A$9:$AM$276,5,0)</f>
        <v>1000</v>
      </c>
      <c r="L66" s="16">
        <f t="shared" si="21"/>
        <v>6223.2</v>
      </c>
      <c r="M66" s="15">
        <f>VLOOKUP($A66,[2]Hoja1!$A$9:$AM$276,27,0)</f>
        <v>0</v>
      </c>
      <c r="N66" s="16">
        <f t="shared" si="22"/>
        <v>6223.2</v>
      </c>
    </row>
    <row r="67" spans="1:14" s="11" customFormat="1" ht="10.5" customHeight="1" x14ac:dyDescent="0.25">
      <c r="A67" s="26" t="s">
        <v>140</v>
      </c>
      <c r="B67" s="13" t="s">
        <v>154</v>
      </c>
      <c r="C67" s="14" t="s">
        <v>70</v>
      </c>
      <c r="D67" s="14" t="s">
        <v>144</v>
      </c>
      <c r="E67" s="15">
        <f t="shared" si="20"/>
        <v>300</v>
      </c>
      <c r="F67" s="15">
        <f>VLOOKUP($A67,[1]Hoja1!$A$9:$AM$276,3,0)</f>
        <v>9000</v>
      </c>
      <c r="G67" s="15">
        <f>VLOOKUP($A67,[1]Hoja1!$A$9:$AM$276,8,0)</f>
        <v>0</v>
      </c>
      <c r="H67" s="15">
        <f>VLOOKUP($A67,[1]Hoja1!$A$9:$AM$276,5,0)+VLOOKUP($A67,[1]Hoja1!$A$9:$AM$276,7,0)</f>
        <v>0</v>
      </c>
      <c r="I67" s="15">
        <f>VLOOKUP($A67,[1]Hoja1!$A$9:$AM$276,4,0)+VLOOKUP($A67,[1]Hoja1!$A$9:$AM$276,6,0)</f>
        <v>0</v>
      </c>
      <c r="J67" s="15">
        <f>VLOOKUP($A67,[1]Hoja1!$A$9:$AM$276,9,0)+VLOOKUP($A67,[1]Hoja1!$A$9:$AM$276,10,0)+VLOOKUP($A67,[1]Hoja1!$A$9:$AM$276,12,0)+VLOOKUP($A67,[1]Hoja1!$A$9:$AM$276,13,0)</f>
        <v>4200</v>
      </c>
      <c r="K67" s="15">
        <f>VLOOKUP($A67,[1]Hoja1!$A$9:$AM$276,11,0)</f>
        <v>1000</v>
      </c>
      <c r="L67" s="16">
        <f>SUM(F67:J67)</f>
        <v>13200</v>
      </c>
      <c r="M67" s="15">
        <f>VLOOKUP($A67,[1]Hoja1!$A$9:$AM$276,37,0)</f>
        <v>1613.14</v>
      </c>
      <c r="N67" s="16">
        <f>+L67-M67</f>
        <v>11586.86</v>
      </c>
    </row>
    <row r="68" spans="1:14" s="11" customFormat="1" ht="10.5" customHeight="1" x14ac:dyDescent="0.25">
      <c r="A68" s="26"/>
      <c r="B68" s="13"/>
      <c r="C68" s="14"/>
      <c r="D68" s="14"/>
      <c r="E68" s="15"/>
      <c r="F68" s="15"/>
      <c r="G68" s="14"/>
      <c r="H68" s="14"/>
      <c r="I68" s="14"/>
      <c r="J68" s="14"/>
      <c r="K68" s="14"/>
      <c r="L68" s="16"/>
      <c r="M68" s="16"/>
      <c r="N68" s="16"/>
    </row>
    <row r="69" spans="1:14" s="11" customFormat="1" ht="17.25" customHeight="1" x14ac:dyDescent="0.25">
      <c r="A69" s="6" t="s">
        <v>72</v>
      </c>
      <c r="B69" s="7"/>
      <c r="C69" s="8"/>
      <c r="D69" s="8"/>
      <c r="E69" s="9"/>
      <c r="F69" s="9"/>
      <c r="G69" s="8"/>
      <c r="H69" s="8"/>
      <c r="I69" s="8"/>
      <c r="J69" s="8"/>
      <c r="K69" s="8"/>
      <c r="L69" s="10"/>
      <c r="M69" s="10"/>
      <c r="N69" s="10"/>
    </row>
    <row r="70" spans="1:14" s="11" customFormat="1" ht="10.5" customHeight="1" x14ac:dyDescent="0.25">
      <c r="A70" s="26" t="s">
        <v>131</v>
      </c>
      <c r="B70" s="13" t="s">
        <v>73</v>
      </c>
      <c r="C70" s="14" t="s">
        <v>17</v>
      </c>
      <c r="D70" s="14" t="s">
        <v>144</v>
      </c>
      <c r="E70" s="15">
        <f t="shared" ref="E70:E71" si="23">+F70/30</f>
        <v>399.99</v>
      </c>
      <c r="F70" s="15">
        <f>VLOOKUP($A70,[1]Hoja1!$A$9:$AM$276,3,0)</f>
        <v>11999.7</v>
      </c>
      <c r="G70" s="15">
        <f>VLOOKUP($A70,[1]Hoja1!$A$9:$AM$276,8,0)</f>
        <v>0</v>
      </c>
      <c r="H70" s="15">
        <f>VLOOKUP($A70,[1]Hoja1!$A$9:$AM$276,5,0)+VLOOKUP($A70,[1]Hoja1!$A$9:$AM$276,7,0)</f>
        <v>0</v>
      </c>
      <c r="I70" s="15">
        <f>VLOOKUP($A70,[1]Hoja1!$A$9:$AM$276,4,0)+VLOOKUP($A70,[1]Hoja1!$A$9:$AM$276,6,0)</f>
        <v>0</v>
      </c>
      <c r="J70" s="15">
        <f>VLOOKUP($A70,[1]Hoja1!$A$9:$AM$276,9,0)+VLOOKUP($A70,[1]Hoja1!$A$9:$AM$276,10,0)+VLOOKUP($A70,[1]Hoja1!$A$9:$AM$276,12,0)+VLOOKUP($A70,[1]Hoja1!$A$9:$AM$276,13,0)</f>
        <v>3614.72</v>
      </c>
      <c r="K70" s="15">
        <f>VLOOKUP($A70,[1]Hoja1!$A$9:$AM$276,11,0)</f>
        <v>1000</v>
      </c>
      <c r="L70" s="16">
        <f t="shared" ref="L70:L72" si="24">SUM(F70:J70)</f>
        <v>15614.42</v>
      </c>
      <c r="M70" s="15">
        <f>VLOOKUP($A70,[1]Hoja1!$A$9:$AM$276,37,0)</f>
        <v>2128.52</v>
      </c>
      <c r="N70" s="16">
        <f t="shared" ref="N70:N72" si="25">+L70-M70</f>
        <v>13485.9</v>
      </c>
    </row>
    <row r="71" spans="1:14" s="11" customFormat="1" ht="10.5" customHeight="1" x14ac:dyDescent="0.25">
      <c r="A71" s="26" t="s">
        <v>157</v>
      </c>
      <c r="B71" s="13" t="s">
        <v>158</v>
      </c>
      <c r="C71" s="14" t="s">
        <v>32</v>
      </c>
      <c r="D71" s="14" t="s">
        <v>144</v>
      </c>
      <c r="E71" s="15">
        <f t="shared" si="23"/>
        <v>475</v>
      </c>
      <c r="F71" s="15">
        <f>VLOOKUP($A71,[1]Hoja1!$A$9:$AM$276,3,0)</f>
        <v>14250</v>
      </c>
      <c r="G71" s="15">
        <f>VLOOKUP($A71,[1]Hoja1!$A$9:$AM$276,8,0)</f>
        <v>0</v>
      </c>
      <c r="H71" s="15">
        <f>VLOOKUP($A71,[1]Hoja1!$A$9:$AM$276,5,0)+VLOOKUP($A71,[1]Hoja1!$A$9:$AM$276,7,0)</f>
        <v>0</v>
      </c>
      <c r="I71" s="15">
        <f>VLOOKUP($A71,[1]Hoja1!$A$9:$AM$276,4,0)+VLOOKUP($A71,[1]Hoja1!$A$9:$AM$276,6,0)</f>
        <v>0</v>
      </c>
      <c r="J71" s="15">
        <f>VLOOKUP($A71,[1]Hoja1!$A$9:$AM$276,9,0)+VLOOKUP($A71,[1]Hoja1!$A$9:$AM$276,10,0)+VLOOKUP($A71,[1]Hoja1!$A$9:$AM$276,12,0)+VLOOKUP($A71,[1]Hoja1!$A$9:$AM$276,13,0)</f>
        <v>9537.56</v>
      </c>
      <c r="K71" s="15">
        <f>VLOOKUP($A71,[1]Hoja1!$A$9:$AM$276,11,0)</f>
        <v>1000</v>
      </c>
      <c r="L71" s="16">
        <f t="shared" si="24"/>
        <v>23787.559999999998</v>
      </c>
      <c r="M71" s="15">
        <f>VLOOKUP($A71,[1]Hoja1!$A$9:$AM$276,37,0)</f>
        <v>4119.4799999999996</v>
      </c>
      <c r="N71" s="16">
        <f t="shared" si="25"/>
        <v>19668.079999999998</v>
      </c>
    </row>
    <row r="72" spans="1:14" x14ac:dyDescent="0.25">
      <c r="A72" s="26" t="s">
        <v>221</v>
      </c>
      <c r="B72" s="13" t="s">
        <v>222</v>
      </c>
      <c r="C72" s="5" t="s">
        <v>17</v>
      </c>
      <c r="D72" s="14" t="s">
        <v>144</v>
      </c>
      <c r="E72" s="15">
        <v>208</v>
      </c>
      <c r="F72" s="15">
        <f>VLOOKUP($A72,[1]Hoja1!$A$9:$AM$276,3,0)</f>
        <v>8400</v>
      </c>
      <c r="G72" s="15">
        <f>VLOOKUP($A72,[1]Hoja1!$A$9:$AM$276,8,0)</f>
        <v>0</v>
      </c>
      <c r="H72" s="15">
        <f>VLOOKUP($A72,[1]Hoja1!$A$9:$AM$276,5,0)+VLOOKUP($A72,[1]Hoja1!$A$9:$AM$276,7,0)</f>
        <v>0</v>
      </c>
      <c r="I72" s="15">
        <f>VLOOKUP($A72,[1]Hoja1!$A$9:$AM$276,4,0)+VLOOKUP($A72,[1]Hoja1!$A$9:$AM$276,6,0)</f>
        <v>0</v>
      </c>
      <c r="J72" s="15">
        <f>VLOOKUP($A72,[1]Hoja1!$A$9:$AM$276,9,0)+VLOOKUP($A72,[1]Hoja1!$A$9:$AM$276,10,0)+VLOOKUP($A72,[1]Hoja1!$A$9:$AM$276,12,0)+VLOOKUP($A72,[1]Hoja1!$A$9:$AM$276,13,0)</f>
        <v>5600</v>
      </c>
      <c r="K72" s="15">
        <f>VLOOKUP($A72,[1]Hoja1!$A$9:$AM$276,11,0)</f>
        <v>1000</v>
      </c>
      <c r="L72" s="16">
        <f t="shared" si="24"/>
        <v>14000</v>
      </c>
      <c r="M72" s="15">
        <f>VLOOKUP($A72,[1]Hoja1!$A$9:$AM$276,37,0)</f>
        <v>1620.68</v>
      </c>
      <c r="N72" s="16">
        <f t="shared" si="25"/>
        <v>12379.32</v>
      </c>
    </row>
    <row r="73" spans="1:14" s="11" customFormat="1" ht="10.5" customHeight="1" x14ac:dyDescent="0.25">
      <c r="A73" s="26"/>
      <c r="B73" s="13"/>
      <c r="C73" s="14"/>
      <c r="D73" s="14"/>
      <c r="E73" s="15"/>
      <c r="F73" s="15"/>
      <c r="G73" s="14"/>
      <c r="H73" s="14"/>
      <c r="I73" s="14"/>
      <c r="J73" s="14"/>
      <c r="K73" s="14"/>
      <c r="L73" s="16"/>
      <c r="M73" s="16"/>
      <c r="N73" s="16"/>
    </row>
    <row r="74" spans="1:14" s="11" customFormat="1" ht="10.5" customHeight="1" x14ac:dyDescent="0.25">
      <c r="A74" s="26"/>
      <c r="B74" s="13"/>
      <c r="C74" s="14"/>
      <c r="D74" s="14"/>
      <c r="E74" s="15"/>
      <c r="F74" s="15"/>
      <c r="G74" s="14"/>
      <c r="H74" s="14"/>
      <c r="I74" s="14"/>
      <c r="J74" s="14"/>
      <c r="K74" s="14"/>
      <c r="L74" s="16"/>
      <c r="M74" s="16"/>
      <c r="N74" s="16"/>
    </row>
    <row r="75" spans="1:14" s="11" customFormat="1" ht="17.25" customHeight="1" x14ac:dyDescent="0.25">
      <c r="A75" s="6" t="s">
        <v>74</v>
      </c>
      <c r="B75" s="7"/>
      <c r="C75" s="8"/>
      <c r="D75" s="8"/>
      <c r="E75" s="9"/>
      <c r="F75" s="9"/>
      <c r="G75" s="8"/>
      <c r="H75" s="8"/>
      <c r="I75" s="8"/>
      <c r="J75" s="8"/>
      <c r="K75" s="8"/>
      <c r="L75" s="10"/>
      <c r="M75" s="10"/>
      <c r="N75" s="10"/>
    </row>
    <row r="76" spans="1:14" s="11" customFormat="1" ht="10.5" customHeight="1" x14ac:dyDescent="0.25">
      <c r="A76" s="26" t="s">
        <v>75</v>
      </c>
      <c r="B76" s="13" t="s">
        <v>76</v>
      </c>
      <c r="C76" s="14" t="s">
        <v>77</v>
      </c>
      <c r="D76" s="14" t="s">
        <v>18</v>
      </c>
      <c r="E76" s="15">
        <f>+F76/30</f>
        <v>330.60999999999996</v>
      </c>
      <c r="F76" s="15">
        <f>VLOOKUP($A76,[1]Hoja1!$A$9:$AM$276,3,0)</f>
        <v>9918.2999999999993</v>
      </c>
      <c r="G76" s="15">
        <f>VLOOKUP($A76,[1]Hoja1!$A$9:$AM$276,8,0)</f>
        <v>0</v>
      </c>
      <c r="H76" s="15">
        <f>VLOOKUP($A76,[1]Hoja1!$A$9:$AM$276,5,0)+VLOOKUP($A76,[1]Hoja1!$A$9:$AM$276,7,0)</f>
        <v>0</v>
      </c>
      <c r="I76" s="15">
        <f>VLOOKUP($A76,[1]Hoja1!$A$9:$AM$276,4,0)+VLOOKUP($A76,[1]Hoja1!$A$9:$AM$276,6,0)</f>
        <v>0</v>
      </c>
      <c r="J76" s="15">
        <f>VLOOKUP($A76,[1]Hoja1!$A$9:$AM$276,9,0)+VLOOKUP($A76,[1]Hoja1!$A$9:$AM$276,10,0)+VLOOKUP($A76,[1]Hoja1!$A$9:$AM$276,12,0)+VLOOKUP($A76,[1]Hoja1!$A$9:$AM$276,13,0)</f>
        <v>0</v>
      </c>
      <c r="K76" s="15">
        <f>VLOOKUP($A76,[1]Hoja1!$A$9:$AM$276,11,0)</f>
        <v>1000</v>
      </c>
      <c r="L76" s="16">
        <f>SUM(F76:J76)</f>
        <v>9918.2999999999993</v>
      </c>
      <c r="M76" s="15">
        <f>VLOOKUP($A76,[1]Hoja1!$A$9:$AM$276,37,0)</f>
        <v>1647.04</v>
      </c>
      <c r="N76" s="16">
        <f>+L76-M76</f>
        <v>8271.2599999999984</v>
      </c>
    </row>
    <row r="77" spans="1:14" s="11" customFormat="1" ht="10.5" customHeight="1" x14ac:dyDescent="0.25">
      <c r="A77" s="26"/>
      <c r="B77" s="13"/>
      <c r="C77" s="14"/>
      <c r="D77" s="14"/>
      <c r="E77" s="15"/>
      <c r="F77" s="15"/>
      <c r="G77" s="14"/>
      <c r="H77" s="14"/>
      <c r="I77" s="14"/>
      <c r="J77" s="14"/>
      <c r="K77" s="14"/>
      <c r="L77" s="16"/>
      <c r="M77" s="16"/>
      <c r="N77" s="16"/>
    </row>
    <row r="78" spans="1:14" s="11" customFormat="1" ht="17.25" customHeight="1" x14ac:dyDescent="0.25">
      <c r="A78" s="6" t="s">
        <v>117</v>
      </c>
      <c r="B78" s="7"/>
      <c r="C78" s="8"/>
      <c r="D78" s="8"/>
      <c r="E78" s="9"/>
      <c r="F78" s="9"/>
      <c r="G78" s="8"/>
      <c r="H78" s="8"/>
      <c r="I78" s="8"/>
      <c r="J78" s="8"/>
      <c r="K78" s="8"/>
      <c r="L78" s="10"/>
      <c r="M78" s="10"/>
      <c r="N78" s="10"/>
    </row>
    <row r="79" spans="1:14" s="11" customFormat="1" ht="10.5" customHeight="1" x14ac:dyDescent="0.25">
      <c r="A79" s="26" t="s">
        <v>132</v>
      </c>
      <c r="B79" s="13" t="s">
        <v>118</v>
      </c>
      <c r="C79" s="14" t="s">
        <v>17</v>
      </c>
      <c r="D79" s="14" t="s">
        <v>144</v>
      </c>
      <c r="E79" s="15">
        <f t="shared" ref="E79:E80" si="26">+F79/30</f>
        <v>207.44</v>
      </c>
      <c r="F79" s="15">
        <f>VLOOKUP($A79,[1]Hoja1!$A$9:$AM$276,3,0)</f>
        <v>6223.2</v>
      </c>
      <c r="G79" s="15">
        <f>VLOOKUP($A79,[1]Hoja1!$A$9:$AM$276,8,0)</f>
        <v>0</v>
      </c>
      <c r="H79" s="15">
        <f>VLOOKUP($A79,[1]Hoja1!$A$9:$AM$276,5,0)+VLOOKUP($A79,[1]Hoja1!$A$9:$AM$276,7,0)</f>
        <v>0</v>
      </c>
      <c r="I79" s="15">
        <f>VLOOKUP($A79,[1]Hoja1!$A$9:$AM$276,4,0)+VLOOKUP($A79,[1]Hoja1!$A$9:$AM$276,6,0)</f>
        <v>0</v>
      </c>
      <c r="J79" s="15">
        <f>VLOOKUP($A79,[1]Hoja1!$A$9:$AM$276,9,0)+VLOOKUP($A79,[1]Hoja1!$A$9:$AM$276,10,0)+VLOOKUP($A79,[1]Hoja1!$A$9:$AM$276,12,0)+VLOOKUP($A79,[1]Hoja1!$A$9:$AM$276,13,0)</f>
        <v>1916.5</v>
      </c>
      <c r="K79" s="15">
        <f>VLOOKUP($A79,[1]Hoja1!$A$9:$AM$276,11,0)</f>
        <v>1000</v>
      </c>
      <c r="L79" s="16">
        <f t="shared" ref="L79:L80" si="27">SUM(F79:J79)</f>
        <v>8139.7</v>
      </c>
      <c r="M79" s="15">
        <f>VLOOKUP($A79,[1]Hoja1!$A$9:$AM$276,37,0)</f>
        <v>572.67999999999995</v>
      </c>
      <c r="N79" s="16">
        <f t="shared" ref="N79:N80" si="28">+L79-M79</f>
        <v>7567.0199999999995</v>
      </c>
    </row>
    <row r="80" spans="1:14" s="11" customFormat="1" ht="10.5" customHeight="1" x14ac:dyDescent="0.25">
      <c r="A80" s="26" t="s">
        <v>133</v>
      </c>
      <c r="B80" s="13" t="s">
        <v>119</v>
      </c>
      <c r="C80" s="14" t="s">
        <v>17</v>
      </c>
      <c r="D80" s="14" t="s">
        <v>144</v>
      </c>
      <c r="E80" s="15">
        <f t="shared" si="26"/>
        <v>207.44</v>
      </c>
      <c r="F80" s="15">
        <f>VLOOKUP($A80,[1]Hoja1!$A$9:$AM$276,3,0)</f>
        <v>6223.2</v>
      </c>
      <c r="G80" s="15">
        <f>VLOOKUP($A80,[1]Hoja1!$A$9:$AM$276,8,0)</f>
        <v>0</v>
      </c>
      <c r="H80" s="15">
        <f>VLOOKUP($A80,[1]Hoja1!$A$9:$AM$276,5,0)+VLOOKUP($A80,[1]Hoja1!$A$9:$AM$276,7,0)</f>
        <v>0</v>
      </c>
      <c r="I80" s="15">
        <f>VLOOKUP($A80,[1]Hoja1!$A$9:$AM$276,4,0)+VLOOKUP($A80,[1]Hoja1!$A$9:$AM$276,6,0)</f>
        <v>0</v>
      </c>
      <c r="J80" s="15">
        <f>VLOOKUP($A80,[1]Hoja1!$A$9:$AM$276,9,0)+VLOOKUP($A80,[1]Hoja1!$A$9:$AM$276,10,0)+VLOOKUP($A80,[1]Hoja1!$A$9:$AM$276,12,0)+VLOOKUP($A80,[1]Hoja1!$A$9:$AM$276,13,0)</f>
        <v>1916.5</v>
      </c>
      <c r="K80" s="15">
        <f>VLOOKUP($A80,[1]Hoja1!$A$9:$AM$276,11,0)</f>
        <v>1000</v>
      </c>
      <c r="L80" s="16">
        <f t="shared" si="27"/>
        <v>8139.7</v>
      </c>
      <c r="M80" s="15">
        <f>VLOOKUP($A80,[1]Hoja1!$A$9:$AM$276,37,0)</f>
        <v>572.67999999999995</v>
      </c>
      <c r="N80" s="16">
        <f t="shared" si="28"/>
        <v>7567.0199999999995</v>
      </c>
    </row>
    <row r="81" spans="1:14" s="11" customFormat="1" ht="10.5" customHeight="1" x14ac:dyDescent="0.25">
      <c r="A81" s="26"/>
      <c r="B81" s="13"/>
      <c r="C81" s="14"/>
      <c r="D81" s="14"/>
      <c r="E81" s="15"/>
      <c r="F81" s="15"/>
      <c r="G81" s="14"/>
      <c r="H81" s="14"/>
      <c r="I81" s="14"/>
      <c r="J81" s="14"/>
      <c r="K81" s="14"/>
      <c r="L81" s="16"/>
      <c r="M81" s="16"/>
      <c r="N81" s="16"/>
    </row>
    <row r="82" spans="1:14" s="11" customFormat="1" ht="17.25" customHeight="1" x14ac:dyDescent="0.25">
      <c r="A82" s="6" t="s">
        <v>207</v>
      </c>
      <c r="B82" s="7"/>
      <c r="C82" s="8"/>
      <c r="D82" s="8"/>
      <c r="E82" s="9"/>
      <c r="F82" s="9"/>
      <c r="G82" s="8"/>
      <c r="H82" s="8"/>
      <c r="I82" s="8"/>
      <c r="J82" s="8"/>
      <c r="K82" s="8"/>
      <c r="L82" s="10"/>
      <c r="M82" s="10"/>
      <c r="N82" s="10"/>
    </row>
    <row r="83" spans="1:14" s="11" customFormat="1" ht="10.5" customHeight="1" x14ac:dyDescent="0.25">
      <c r="A83" s="26" t="s">
        <v>208</v>
      </c>
      <c r="B83" s="13" t="s">
        <v>209</v>
      </c>
      <c r="C83" s="14" t="s">
        <v>32</v>
      </c>
      <c r="D83" s="14" t="s">
        <v>18</v>
      </c>
      <c r="E83" s="15">
        <v>352.5</v>
      </c>
      <c r="F83" s="15">
        <f>VLOOKUP($A83,[1]Hoja1!$A$9:$AM$276,3,0)</f>
        <v>10575</v>
      </c>
      <c r="G83" s="15">
        <f>VLOOKUP($A83,[1]Hoja1!$A$9:$AM$276,8,0)</f>
        <v>0</v>
      </c>
      <c r="H83" s="15">
        <f>VLOOKUP($A83,[1]Hoja1!$A$9:$AM$276,5,0)+VLOOKUP($A83,[1]Hoja1!$A$9:$AM$276,7,0)</f>
        <v>0</v>
      </c>
      <c r="I83" s="15">
        <f>VLOOKUP($A83,[1]Hoja1!$A$9:$AM$276,4,0)+VLOOKUP($A83,[1]Hoja1!$A$9:$AM$276,6,0)</f>
        <v>0</v>
      </c>
      <c r="J83" s="15">
        <f>VLOOKUP($A83,[1]Hoja1!$A$9:$AM$276,9,0)+VLOOKUP($A83,[1]Hoja1!$A$9:$AM$276,10,0)+VLOOKUP($A83,[1]Hoja1!$A$9:$AM$276,12,0)+VLOOKUP($A83,[1]Hoja1!$A$9:$AM$276,13,0)</f>
        <v>7019.68</v>
      </c>
      <c r="K83" s="15">
        <f>VLOOKUP($A83,[1]Hoja1!$A$9:$AM$276,11,0)</f>
        <v>1000</v>
      </c>
      <c r="L83" s="16">
        <f>SUM(F83:J83)</f>
        <v>17594.68</v>
      </c>
      <c r="M83" s="15">
        <f>VLOOKUP($A83,[1]Hoja1!$A$9:$AM$276,37,0)</f>
        <v>2594.66</v>
      </c>
      <c r="N83" s="16">
        <f>+L83-M83</f>
        <v>15000.02</v>
      </c>
    </row>
    <row r="84" spans="1:14" s="11" customFormat="1" ht="10.5" customHeight="1" x14ac:dyDescent="0.25">
      <c r="A84" s="26"/>
      <c r="B84" s="13"/>
      <c r="C84" s="14"/>
      <c r="D84" s="14"/>
      <c r="E84" s="15"/>
      <c r="F84" s="15"/>
      <c r="G84" s="14"/>
      <c r="H84" s="14"/>
      <c r="I84" s="14"/>
      <c r="J84" s="14"/>
      <c r="K84" s="14"/>
      <c r="L84" s="16"/>
      <c r="M84" s="16"/>
      <c r="N84" s="16"/>
    </row>
    <row r="85" spans="1:14" s="11" customFormat="1" ht="17.25" customHeight="1" x14ac:dyDescent="0.25">
      <c r="A85" s="6" t="s">
        <v>78</v>
      </c>
      <c r="B85" s="7"/>
      <c r="C85" s="8"/>
      <c r="D85" s="8"/>
      <c r="E85" s="9"/>
      <c r="F85" s="9"/>
      <c r="G85" s="8"/>
      <c r="H85" s="8"/>
      <c r="I85" s="8"/>
      <c r="J85" s="8"/>
      <c r="K85" s="8"/>
      <c r="L85" s="10"/>
      <c r="M85" s="10"/>
      <c r="N85" s="10"/>
    </row>
    <row r="86" spans="1:14" s="11" customFormat="1" ht="10.5" customHeight="1" x14ac:dyDescent="0.25">
      <c r="A86" s="26" t="s">
        <v>79</v>
      </c>
      <c r="B86" s="13" t="s">
        <v>80</v>
      </c>
      <c r="C86" s="14" t="s">
        <v>81</v>
      </c>
      <c r="D86" s="14" t="s">
        <v>18</v>
      </c>
      <c r="E86" s="15">
        <f>+F86/30</f>
        <v>436.25</v>
      </c>
      <c r="F86" s="15">
        <f>VLOOKUP($A86,[1]Hoja1!$A$9:$AM$276,3,0)</f>
        <v>13087.5</v>
      </c>
      <c r="G86" s="15">
        <f>VLOOKUP($A86,[1]Hoja1!$A$9:$AM$276,8,0)</f>
        <v>0</v>
      </c>
      <c r="H86" s="15">
        <f>VLOOKUP($A86,[1]Hoja1!$A$9:$AM$276,5,0)+VLOOKUP($A86,[1]Hoja1!$A$9:$AM$276,7,0)</f>
        <v>0</v>
      </c>
      <c r="I86" s="15">
        <f>VLOOKUP($A86,[1]Hoja1!$A$9:$AM$276,4,0)+VLOOKUP($A86,[1]Hoja1!$A$9:$AM$276,6,0)</f>
        <v>0</v>
      </c>
      <c r="J86" s="15">
        <f>VLOOKUP($A86,[1]Hoja1!$A$9:$AM$276,9,0)+VLOOKUP($A86,[1]Hoja1!$A$9:$AM$276,10,0)+VLOOKUP($A86,[1]Hoja1!$A$9:$AM$276,12,0)+VLOOKUP($A86,[1]Hoja1!$A$9:$AM$276,13,0)</f>
        <v>0</v>
      </c>
      <c r="K86" s="15">
        <f>VLOOKUP($A86,[1]Hoja1!$A$9:$AM$276,11,0)</f>
        <v>1000</v>
      </c>
      <c r="L86" s="16">
        <f>SUM(F86:J86)</f>
        <v>13087.5</v>
      </c>
      <c r="M86" s="15">
        <f>VLOOKUP($A86,[1]Hoja1!$A$9:$AM$276,37,0)</f>
        <v>5246.22</v>
      </c>
      <c r="N86" s="16">
        <f>+L86-M86</f>
        <v>7841.28</v>
      </c>
    </row>
    <row r="87" spans="1:14" s="11" customFormat="1" ht="10.5" customHeight="1" x14ac:dyDescent="0.25">
      <c r="A87" s="26"/>
      <c r="B87" s="13"/>
      <c r="C87" s="14"/>
      <c r="D87" s="14"/>
      <c r="E87" s="15"/>
      <c r="F87" s="15"/>
      <c r="G87" s="14"/>
      <c r="H87" s="14"/>
      <c r="I87" s="14"/>
      <c r="J87" s="14"/>
      <c r="K87" s="14"/>
      <c r="L87" s="16"/>
      <c r="M87" s="16"/>
      <c r="N87" s="16"/>
    </row>
    <row r="88" spans="1:14" s="11" customFormat="1" ht="17.25" customHeight="1" x14ac:dyDescent="0.25">
      <c r="A88" s="6" t="s">
        <v>82</v>
      </c>
      <c r="B88" s="7"/>
      <c r="C88" s="8"/>
      <c r="D88" s="8"/>
      <c r="E88" s="9"/>
      <c r="F88" s="9"/>
      <c r="G88" s="8"/>
      <c r="H88" s="8"/>
      <c r="I88" s="8"/>
      <c r="J88" s="8"/>
      <c r="K88" s="8"/>
      <c r="L88" s="10"/>
      <c r="M88" s="10"/>
      <c r="N88" s="10"/>
    </row>
    <row r="89" spans="1:14" s="11" customFormat="1" ht="10.5" customHeight="1" x14ac:dyDescent="0.25">
      <c r="A89" s="26" t="s">
        <v>83</v>
      </c>
      <c r="B89" s="13" t="s">
        <v>84</v>
      </c>
      <c r="C89" s="14" t="s">
        <v>17</v>
      </c>
      <c r="D89" s="14" t="s">
        <v>18</v>
      </c>
      <c r="E89" s="15">
        <f t="shared" ref="E89:E90" si="29">+F89/30</f>
        <v>326.69</v>
      </c>
      <c r="F89" s="15">
        <f>VLOOKUP($A89,[1]Hoja1!$A$9:$AM$276,3,0)</f>
        <v>9800.7000000000007</v>
      </c>
      <c r="G89" s="15">
        <f>VLOOKUP($A89,[1]Hoja1!$A$9:$AM$276,8,0)</f>
        <v>0</v>
      </c>
      <c r="H89" s="15">
        <f>VLOOKUP($A89,[1]Hoja1!$A$9:$AM$276,5,0)+VLOOKUP($A89,[1]Hoja1!$A$9:$AM$276,7,0)</f>
        <v>0</v>
      </c>
      <c r="I89" s="15">
        <f>VLOOKUP($A89,[1]Hoja1!$A$9:$AM$276,4,0)+VLOOKUP($A89,[1]Hoja1!$A$9:$AM$276,6,0)</f>
        <v>0</v>
      </c>
      <c r="J89" s="15">
        <f>VLOOKUP($A89,[1]Hoja1!$A$9:$AM$276,9,0)+VLOOKUP($A89,[1]Hoja1!$A$9:$AM$276,10,0)+VLOOKUP($A89,[1]Hoja1!$A$9:$AM$276,12,0)+VLOOKUP($A89,[1]Hoja1!$A$9:$AM$276,13,0)</f>
        <v>0</v>
      </c>
      <c r="K89" s="15">
        <f>VLOOKUP($A89,[1]Hoja1!$A$9:$AM$276,11,0)</f>
        <v>1000</v>
      </c>
      <c r="L89" s="16">
        <f t="shared" ref="L89:L90" si="30">SUM(F89:J89)</f>
        <v>9800.7000000000007</v>
      </c>
      <c r="M89" s="15">
        <f>VLOOKUP($A89,[1]Hoja1!$A$9:$AM$276,37,0)</f>
        <v>1030.5</v>
      </c>
      <c r="N89" s="16">
        <f t="shared" ref="N89:N90" si="31">+L89-M89</f>
        <v>8770.2000000000007</v>
      </c>
    </row>
    <row r="90" spans="1:14" s="11" customFormat="1" ht="10.5" customHeight="1" x14ac:dyDescent="0.25">
      <c r="A90" s="26" t="s">
        <v>126</v>
      </c>
      <c r="B90" s="13" t="s">
        <v>120</v>
      </c>
      <c r="C90" s="14" t="s">
        <v>121</v>
      </c>
      <c r="D90" s="14" t="s">
        <v>18</v>
      </c>
      <c r="E90" s="15">
        <f t="shared" si="29"/>
        <v>333</v>
      </c>
      <c r="F90" s="15">
        <f>VLOOKUP($A90,[1]Hoja1!$A$9:$AM$276,3,0)</f>
        <v>9990</v>
      </c>
      <c r="G90" s="15">
        <f>VLOOKUP($A90,[1]Hoja1!$A$9:$AM$276,8,0)</f>
        <v>0</v>
      </c>
      <c r="H90" s="15">
        <f>VLOOKUP($A90,[1]Hoja1!$A$9:$AM$276,5,0)+VLOOKUP($A90,[1]Hoja1!$A$9:$AM$276,7,0)</f>
        <v>0</v>
      </c>
      <c r="I90" s="15">
        <f>VLOOKUP($A90,[1]Hoja1!$A$9:$AM$276,4,0)+VLOOKUP($A90,[1]Hoja1!$A$9:$AM$276,6,0)</f>
        <v>0</v>
      </c>
      <c r="J90" s="15">
        <f>VLOOKUP($A90,[1]Hoja1!$A$9:$AM$276,9,0)+VLOOKUP($A90,[1]Hoja1!$A$9:$AM$276,10,0)+VLOOKUP($A90,[1]Hoja1!$A$9:$AM$276,12,0)+VLOOKUP($A90,[1]Hoja1!$A$9:$AM$276,13,0)</f>
        <v>1120.74</v>
      </c>
      <c r="K90" s="15">
        <f>VLOOKUP($A90,[1]Hoja1!$A$9:$AM$276,11,0)</f>
        <v>1000</v>
      </c>
      <c r="L90" s="16">
        <f t="shared" si="30"/>
        <v>11110.74</v>
      </c>
      <c r="M90" s="15">
        <f>VLOOKUP($A90,[1]Hoja1!$A$9:$AM$276,37,0)</f>
        <v>1216.82</v>
      </c>
      <c r="N90" s="16">
        <f t="shared" si="31"/>
        <v>9893.92</v>
      </c>
    </row>
    <row r="91" spans="1:14" s="11" customFormat="1" ht="10.5" customHeight="1" x14ac:dyDescent="0.25">
      <c r="A91" s="26"/>
      <c r="B91" s="13"/>
      <c r="C91" s="14"/>
      <c r="D91" s="14"/>
      <c r="E91" s="15"/>
      <c r="F91" s="15"/>
      <c r="G91" s="14"/>
      <c r="H91" s="14"/>
      <c r="I91" s="14"/>
      <c r="J91" s="14"/>
      <c r="K91" s="14"/>
      <c r="L91" s="16"/>
      <c r="M91" s="16"/>
      <c r="N91" s="16"/>
    </row>
    <row r="92" spans="1:14" s="11" customFormat="1" ht="17.25" customHeight="1" x14ac:dyDescent="0.25">
      <c r="A92" s="6" t="s">
        <v>85</v>
      </c>
      <c r="B92" s="7"/>
      <c r="C92" s="8"/>
      <c r="D92" s="8"/>
      <c r="E92" s="9"/>
      <c r="F92" s="9"/>
      <c r="G92" s="8"/>
      <c r="H92" s="8"/>
      <c r="I92" s="8"/>
      <c r="J92" s="8"/>
      <c r="K92" s="8"/>
      <c r="L92" s="10"/>
      <c r="M92" s="10"/>
      <c r="N92" s="10"/>
    </row>
    <row r="93" spans="1:14" s="11" customFormat="1" ht="10.5" customHeight="1" x14ac:dyDescent="0.25">
      <c r="A93" s="26" t="s">
        <v>86</v>
      </c>
      <c r="B93" s="13" t="s">
        <v>87</v>
      </c>
      <c r="C93" s="14" t="s">
        <v>17</v>
      </c>
      <c r="D93" s="14" t="s">
        <v>18</v>
      </c>
      <c r="E93" s="15">
        <f>+F93/30</f>
        <v>305.60000000000002</v>
      </c>
      <c r="F93" s="15">
        <f>VLOOKUP($A93,[1]Hoja1!$A$9:$AM$276,3,0)</f>
        <v>9168</v>
      </c>
      <c r="G93" s="15">
        <f>VLOOKUP($A93,[1]Hoja1!$A$9:$AM$276,8,0)</f>
        <v>0</v>
      </c>
      <c r="H93" s="15">
        <f>VLOOKUP($A93,[1]Hoja1!$A$9:$AM$276,5,0)+VLOOKUP($A93,[1]Hoja1!$A$9:$AM$276,7,0)</f>
        <v>0</v>
      </c>
      <c r="I93" s="15">
        <f>VLOOKUP($A93,[1]Hoja1!$A$9:$AM$276,4,0)+VLOOKUP($A93,[1]Hoja1!$A$9:$AM$276,6,0)</f>
        <v>0</v>
      </c>
      <c r="J93" s="15">
        <f>VLOOKUP($A93,[1]Hoja1!$A$9:$AM$276,9,0)+VLOOKUP($A93,[1]Hoja1!$A$9:$AM$276,10,0)+VLOOKUP($A93,[1]Hoja1!$A$9:$AM$276,12,0)+VLOOKUP($A93,[1]Hoja1!$A$9:$AM$276,13,0)</f>
        <v>0</v>
      </c>
      <c r="K93" s="15">
        <f>VLOOKUP($A93,[1]Hoja1!$A$9:$AM$276,11,0)</f>
        <v>1000</v>
      </c>
      <c r="L93" s="16">
        <f>SUM(F93:J93)</f>
        <v>9168</v>
      </c>
      <c r="M93" s="15">
        <f>VLOOKUP($A93,[1]Hoja1!$A$9:$AM$276,37,0)</f>
        <v>941.34</v>
      </c>
      <c r="N93" s="16">
        <f>+L93-M93</f>
        <v>8226.66</v>
      </c>
    </row>
    <row r="94" spans="1:14" s="11" customFormat="1" ht="10.5" customHeight="1" x14ac:dyDescent="0.25">
      <c r="A94" s="26"/>
      <c r="B94" s="13"/>
      <c r="C94" s="14"/>
      <c r="D94" s="14"/>
      <c r="E94" s="15"/>
      <c r="F94" s="15"/>
      <c r="G94" s="14"/>
      <c r="H94" s="14"/>
      <c r="I94" s="14"/>
      <c r="J94" s="14"/>
      <c r="K94" s="14"/>
      <c r="L94" s="16"/>
      <c r="M94" s="16"/>
      <c r="N94" s="16"/>
    </row>
    <row r="95" spans="1:14" s="11" customFormat="1" ht="17.25" customHeight="1" x14ac:dyDescent="0.25">
      <c r="A95" s="6" t="s">
        <v>88</v>
      </c>
      <c r="B95" s="7"/>
      <c r="C95" s="8"/>
      <c r="D95" s="8"/>
      <c r="E95" s="9"/>
      <c r="F95" s="9"/>
      <c r="G95" s="8"/>
      <c r="H95" s="8"/>
      <c r="I95" s="8"/>
      <c r="J95" s="8"/>
      <c r="K95" s="8"/>
      <c r="L95" s="10"/>
      <c r="M95" s="10"/>
      <c r="N95" s="10"/>
    </row>
    <row r="96" spans="1:14" s="11" customFormat="1" ht="10.5" customHeight="1" x14ac:dyDescent="0.25">
      <c r="A96" s="26" t="s">
        <v>89</v>
      </c>
      <c r="B96" s="13" t="s">
        <v>90</v>
      </c>
      <c r="C96" s="14" t="s">
        <v>17</v>
      </c>
      <c r="D96" s="14" t="s">
        <v>18</v>
      </c>
      <c r="E96" s="15">
        <f>+F96/30</f>
        <v>480.3</v>
      </c>
      <c r="F96" s="15">
        <f>VLOOKUP($A96,[1]Hoja1!$A$9:$AM$276,3,0)</f>
        <v>14409</v>
      </c>
      <c r="G96" s="15">
        <f>VLOOKUP($A96,[1]Hoja1!$A$9:$AM$276,8,0)</f>
        <v>0</v>
      </c>
      <c r="H96" s="15">
        <f>VLOOKUP($A96,[1]Hoja1!$A$9:$AM$276,5,0)+VLOOKUP($A96,[1]Hoja1!$A$9:$AM$276,7,0)</f>
        <v>0</v>
      </c>
      <c r="I96" s="15">
        <f>VLOOKUP($A96,[1]Hoja1!$A$9:$AM$276,4,0)+VLOOKUP($A96,[1]Hoja1!$A$9:$AM$276,6,0)</f>
        <v>0</v>
      </c>
      <c r="J96" s="15">
        <f>VLOOKUP($A96,[1]Hoja1!$A$9:$AM$276,9,0)+VLOOKUP($A96,[1]Hoja1!$A$9:$AM$276,10,0)+VLOOKUP($A96,[1]Hoja1!$A$9:$AM$276,12,0)+VLOOKUP($A96,[1]Hoja1!$A$9:$AM$276,13,0)</f>
        <v>0</v>
      </c>
      <c r="K96" s="15">
        <f>VLOOKUP($A96,[1]Hoja1!$A$9:$AM$276,11,0)</f>
        <v>1000</v>
      </c>
      <c r="L96" s="16">
        <f>SUM(F96:J96)</f>
        <v>14409</v>
      </c>
      <c r="M96" s="15">
        <f>VLOOKUP($A96,[1]Hoja1!$A$9:$AM$276,37,0)</f>
        <v>6937.68</v>
      </c>
      <c r="N96" s="16">
        <f>+L96-M96</f>
        <v>7471.32</v>
      </c>
    </row>
    <row r="97" spans="1:14" s="11" customFormat="1" ht="10.5" customHeight="1" x14ac:dyDescent="0.25">
      <c r="A97" s="26"/>
      <c r="B97" s="13"/>
      <c r="C97" s="14"/>
      <c r="D97" s="14"/>
      <c r="E97" s="15"/>
      <c r="F97" s="15"/>
      <c r="G97" s="14"/>
      <c r="H97" s="14"/>
      <c r="I97" s="14"/>
      <c r="J97" s="14"/>
      <c r="K97" s="14"/>
      <c r="L97" s="16"/>
      <c r="M97" s="16"/>
      <c r="N97" s="16"/>
    </row>
    <row r="98" spans="1:14" s="11" customFormat="1" ht="17.25" customHeight="1" x14ac:dyDescent="0.25">
      <c r="A98" s="6" t="s">
        <v>153</v>
      </c>
      <c r="B98" s="7"/>
      <c r="C98" s="8"/>
      <c r="D98" s="8"/>
      <c r="E98" s="9"/>
      <c r="F98" s="9"/>
      <c r="G98" s="8"/>
      <c r="H98" s="8"/>
      <c r="I98" s="8"/>
      <c r="J98" s="8"/>
      <c r="K98" s="8"/>
      <c r="L98" s="10"/>
      <c r="M98" s="10"/>
      <c r="N98" s="10"/>
    </row>
    <row r="99" spans="1:14" s="11" customFormat="1" ht="10.5" customHeight="1" x14ac:dyDescent="0.25">
      <c r="A99" s="26" t="s">
        <v>93</v>
      </c>
      <c r="B99" s="13" t="s">
        <v>94</v>
      </c>
      <c r="C99" s="14" t="s">
        <v>17</v>
      </c>
      <c r="D99" s="14" t="s">
        <v>18</v>
      </c>
      <c r="E99" s="15">
        <f>+F99/30</f>
        <v>263.94</v>
      </c>
      <c r="F99" s="15">
        <f>VLOOKUP($A99,[1]Hoja1!$A$9:$AM$276,3,0)</f>
        <v>7918.2</v>
      </c>
      <c r="G99" s="15">
        <f>VLOOKUP($A99,[1]Hoja1!$A$9:$AM$276,8,0)</f>
        <v>0</v>
      </c>
      <c r="H99" s="15">
        <f>VLOOKUP($A99,[1]Hoja1!$A$9:$AM$276,5,0)+VLOOKUP($A99,[1]Hoja1!$A$9:$AM$276,7,0)</f>
        <v>0</v>
      </c>
      <c r="I99" s="15">
        <f>VLOOKUP($A99,[1]Hoja1!$A$9:$AM$276,4,0)+VLOOKUP($A99,[1]Hoja1!$A$9:$AM$276,6,0)</f>
        <v>0</v>
      </c>
      <c r="J99" s="15">
        <f>VLOOKUP($A99,[1]Hoja1!$A$9:$AM$276,9,0)+VLOOKUP($A99,[1]Hoja1!$A$9:$AM$276,10,0)+VLOOKUP($A99,[1]Hoja1!$A$9:$AM$276,12,0)+VLOOKUP($A99,[1]Hoja1!$A$9:$AM$276,13,0)</f>
        <v>0</v>
      </c>
      <c r="K99" s="15">
        <f>VLOOKUP($A99,[1]Hoja1!$A$9:$AM$276,11,0)</f>
        <v>1000</v>
      </c>
      <c r="L99" s="16">
        <f t="shared" ref="L99:L100" si="32">SUM(F99:J99)</f>
        <v>7918.2</v>
      </c>
      <c r="M99" s="15">
        <f>VLOOKUP($A99,[1]Hoja1!$A$9:$AM$276,37,0)</f>
        <v>766.02</v>
      </c>
      <c r="N99" s="16">
        <f t="shared" ref="N99:N100" si="33">+L99-M99</f>
        <v>7152.18</v>
      </c>
    </row>
    <row r="100" spans="1:14" s="11" customFormat="1" ht="10.5" customHeight="1" x14ac:dyDescent="0.25">
      <c r="A100" s="26" t="s">
        <v>210</v>
      </c>
      <c r="B100" s="13" t="s">
        <v>211</v>
      </c>
      <c r="C100" s="14" t="s">
        <v>81</v>
      </c>
      <c r="D100" s="14" t="s">
        <v>18</v>
      </c>
      <c r="E100" s="15">
        <v>352.5</v>
      </c>
      <c r="F100" s="15">
        <f>VLOOKUP($A100,[1]Hoja1!$A$9:$AM$276,3,0)</f>
        <v>10575</v>
      </c>
      <c r="G100" s="15">
        <f>VLOOKUP($A100,[1]Hoja1!$A$9:$AM$276,8,0)</f>
        <v>0</v>
      </c>
      <c r="H100" s="15">
        <f>VLOOKUP($A100,[1]Hoja1!$A$9:$AM$276,5,0)+VLOOKUP($A100,[1]Hoja1!$A$9:$AM$276,7,0)</f>
        <v>0</v>
      </c>
      <c r="I100" s="15">
        <f>VLOOKUP($A100,[1]Hoja1!$A$9:$AM$276,4,0)+VLOOKUP($A100,[1]Hoja1!$A$9:$AM$276,6,0)</f>
        <v>0</v>
      </c>
      <c r="J100" s="15">
        <f>VLOOKUP($A100,[1]Hoja1!$A$9:$AM$276,9,0)+VLOOKUP($A100,[1]Hoja1!$A$9:$AM$276,10,0)+VLOOKUP($A100,[1]Hoja1!$A$9:$AM$276,12,0)+VLOOKUP($A100,[1]Hoja1!$A$9:$AM$276,13,0)</f>
        <v>6947.2</v>
      </c>
      <c r="K100" s="15">
        <f>VLOOKUP($A100,[1]Hoja1!$A$9:$AM$276,11,0)</f>
        <v>1000</v>
      </c>
      <c r="L100" s="16">
        <f t="shared" si="32"/>
        <v>17522.2</v>
      </c>
      <c r="M100" s="15">
        <f>VLOOKUP($A100,[1]Hoja1!$A$9:$AM$276,37,0)</f>
        <v>2522.1999999999998</v>
      </c>
      <c r="N100" s="16">
        <f t="shared" si="33"/>
        <v>15000</v>
      </c>
    </row>
    <row r="101" spans="1:14" s="11" customFormat="1" ht="10.5" customHeight="1" x14ac:dyDescent="0.25">
      <c r="A101" s="26"/>
      <c r="B101" s="13"/>
      <c r="C101" s="14"/>
      <c r="D101" s="14"/>
      <c r="E101" s="15"/>
      <c r="F101" s="15"/>
      <c r="G101" s="14"/>
      <c r="H101" s="14"/>
      <c r="I101" s="14"/>
      <c r="J101" s="14"/>
      <c r="K101" s="14"/>
      <c r="L101" s="16"/>
      <c r="M101" s="16"/>
      <c r="N101" s="16"/>
    </row>
    <row r="102" spans="1:14" s="11" customFormat="1" ht="17.25" customHeight="1" x14ac:dyDescent="0.25">
      <c r="A102" s="6" t="s">
        <v>92</v>
      </c>
      <c r="B102" s="7"/>
      <c r="C102" s="8"/>
      <c r="D102" s="8"/>
      <c r="E102" s="9"/>
      <c r="F102" s="9"/>
      <c r="G102" s="8"/>
      <c r="H102" s="8"/>
      <c r="I102" s="8"/>
      <c r="J102" s="8"/>
      <c r="K102" s="8"/>
      <c r="L102" s="10"/>
      <c r="M102" s="10"/>
      <c r="N102" s="10"/>
    </row>
    <row r="103" spans="1:14" s="11" customFormat="1" ht="10.5" customHeight="1" x14ac:dyDescent="0.25">
      <c r="A103" s="26" t="s">
        <v>95</v>
      </c>
      <c r="B103" s="13" t="s">
        <v>96</v>
      </c>
      <c r="C103" s="14" t="s">
        <v>44</v>
      </c>
      <c r="D103" s="14" t="s">
        <v>18</v>
      </c>
      <c r="E103" s="15">
        <f t="shared" ref="E103:E104" si="34">+F103/30</f>
        <v>207.44</v>
      </c>
      <c r="F103" s="15">
        <f>VLOOKUP($A103,[1]Hoja1!$A$9:$AM$276,3,0)</f>
        <v>6223.2</v>
      </c>
      <c r="G103" s="15">
        <f>VLOOKUP($A103,[1]Hoja1!$A$9:$AM$276,8,0)</f>
        <v>3409.97</v>
      </c>
      <c r="H103" s="15">
        <f>VLOOKUP($A103,[1]Hoja1!$A$9:$AM$276,5,0)+VLOOKUP($A103,[1]Hoja1!$A$9:$AM$276,7,0)</f>
        <v>207.44</v>
      </c>
      <c r="I103" s="15">
        <f>VLOOKUP($A103,[1]Hoja1!$A$9:$AM$276,4,0)+VLOOKUP($A103,[1]Hoja1!$A$9:$AM$276,6,0)</f>
        <v>4148.8</v>
      </c>
      <c r="J103" s="15">
        <f>VLOOKUP($A103,[1]Hoja1!$A$9:$AM$276,9,0)+VLOOKUP($A103,[1]Hoja1!$A$9:$AM$276,10,0)+VLOOKUP($A103,[1]Hoja1!$A$9:$AM$276,12,0)+VLOOKUP($A103,[1]Hoja1!$A$9:$AM$276,13,0)</f>
        <v>51030.239999999998</v>
      </c>
      <c r="K103" s="15">
        <f>VLOOKUP($A103,[2]Hoja1!$A$9:$AM$276,5,0)</f>
        <v>1000</v>
      </c>
      <c r="L103" s="16">
        <f t="shared" ref="L103" si="35">SUM(F103:J103)</f>
        <v>65019.649999999994</v>
      </c>
      <c r="M103" s="15">
        <f>VLOOKUP($A103,[1]Hoja1!$A$9:$AM$276,37,0)</f>
        <v>903.61</v>
      </c>
      <c r="N103" s="16">
        <f t="shared" ref="N103" si="36">+L103-M103</f>
        <v>64116.039999999994</v>
      </c>
    </row>
    <row r="104" spans="1:14" s="11" customFormat="1" ht="10.5" customHeight="1" x14ac:dyDescent="0.25">
      <c r="A104" s="26" t="s">
        <v>134</v>
      </c>
      <c r="B104" s="13" t="s">
        <v>97</v>
      </c>
      <c r="C104" s="14" t="s">
        <v>17</v>
      </c>
      <c r="D104" s="14" t="s">
        <v>18</v>
      </c>
      <c r="E104" s="15">
        <f t="shared" si="34"/>
        <v>333.33</v>
      </c>
      <c r="F104" s="15">
        <f>VLOOKUP($A104,[1]Hoja1!$A$9:$AM$276,3,0)</f>
        <v>9999.9</v>
      </c>
      <c r="G104" s="15">
        <f>VLOOKUP($A104,[1]Hoja1!$A$9:$AM$276,8,0)</f>
        <v>0</v>
      </c>
      <c r="H104" s="15">
        <f>VLOOKUP($A104,[1]Hoja1!$A$9:$AM$276,5,0)+VLOOKUP($A104,[1]Hoja1!$A$9:$AM$276,7,0)</f>
        <v>0</v>
      </c>
      <c r="I104" s="15">
        <f>VLOOKUP($A104,[1]Hoja1!$A$9:$AM$276,4,0)+VLOOKUP($A104,[1]Hoja1!$A$9:$AM$276,6,0)</f>
        <v>0</v>
      </c>
      <c r="J104" s="15">
        <f>VLOOKUP($A104,[1]Hoja1!$A$9:$AM$276,9,0)+VLOOKUP($A104,[1]Hoja1!$A$9:$AM$276,10,0)+VLOOKUP($A104,[1]Hoja1!$A$9:$AM$276,12,0)+VLOOKUP($A104,[1]Hoja1!$A$9:$AM$276,13,0)</f>
        <v>1110.8399999999999</v>
      </c>
      <c r="K104" s="15">
        <f>VLOOKUP($A104,[1]Hoja1!$A$9:$AM$276,11,0)</f>
        <v>1000</v>
      </c>
      <c r="L104" s="16">
        <f>SUM(F104:J104)</f>
        <v>11110.74</v>
      </c>
      <c r="M104" s="15">
        <f>VLOOKUP($A104,[1]Hoja1!$A$9:$AM$276,37,0)</f>
        <v>1216.8399999999999</v>
      </c>
      <c r="N104" s="16">
        <f>+L104-M104</f>
        <v>9893.9</v>
      </c>
    </row>
    <row r="105" spans="1:14" s="11" customFormat="1" ht="10.5" customHeight="1" x14ac:dyDescent="0.25">
      <c r="A105" s="26"/>
      <c r="B105" s="13"/>
      <c r="C105" s="14"/>
      <c r="D105" s="14"/>
      <c r="E105" s="15"/>
      <c r="F105" s="15"/>
      <c r="G105" s="14"/>
      <c r="H105" s="14"/>
      <c r="I105" s="14"/>
      <c r="J105" s="14"/>
      <c r="K105" s="14"/>
      <c r="L105" s="16"/>
      <c r="M105" s="16"/>
      <c r="N105" s="16"/>
    </row>
    <row r="106" spans="1:14" s="11" customFormat="1" ht="17.25" customHeight="1" x14ac:dyDescent="0.25">
      <c r="A106" s="6" t="s">
        <v>98</v>
      </c>
      <c r="B106" s="7"/>
      <c r="C106" s="8"/>
      <c r="D106" s="8"/>
      <c r="E106" s="9"/>
      <c r="F106" s="9"/>
      <c r="G106" s="8"/>
      <c r="H106" s="8"/>
      <c r="I106" s="8"/>
      <c r="J106" s="8"/>
      <c r="K106" s="8"/>
      <c r="L106" s="10"/>
      <c r="M106" s="10"/>
      <c r="N106" s="10"/>
    </row>
    <row r="107" spans="1:14" s="11" customFormat="1" ht="10.5" customHeight="1" x14ac:dyDescent="0.25">
      <c r="A107" s="26" t="s">
        <v>99</v>
      </c>
      <c r="B107" s="13" t="s">
        <v>100</v>
      </c>
      <c r="C107" s="14" t="s">
        <v>17</v>
      </c>
      <c r="D107" s="14" t="s">
        <v>18</v>
      </c>
      <c r="E107" s="15">
        <f>+F107/30</f>
        <v>212.8</v>
      </c>
      <c r="F107" s="15">
        <f>VLOOKUP($A107,[1]Hoja1!$A$9:$AM$276,3,0)</f>
        <v>6384</v>
      </c>
      <c r="G107" s="15">
        <f>VLOOKUP($A107,[1]Hoja1!$A$9:$AM$276,8,0)</f>
        <v>0</v>
      </c>
      <c r="H107" s="15">
        <f>VLOOKUP($A107,[1]Hoja1!$A$9:$AM$276,5,0)+VLOOKUP($A107,[1]Hoja1!$A$9:$AM$276,7,0)</f>
        <v>0</v>
      </c>
      <c r="I107" s="15">
        <f>VLOOKUP($A107,[1]Hoja1!$A$9:$AM$276,4,0)+VLOOKUP($A107,[1]Hoja1!$A$9:$AM$276,6,0)</f>
        <v>0</v>
      </c>
      <c r="J107" s="15">
        <f>VLOOKUP($A107,[1]Hoja1!$A$9:$AM$276,9,0)+VLOOKUP($A107,[1]Hoja1!$A$9:$AM$276,10,0)+VLOOKUP($A107,[1]Hoja1!$A$9:$AM$276,12,0)+VLOOKUP($A107,[1]Hoja1!$A$9:$AM$276,13,0)</f>
        <v>0</v>
      </c>
      <c r="K107" s="15">
        <f>VLOOKUP($A107,[1]Hoja1!$A$9:$AM$276,11,0)</f>
        <v>1000</v>
      </c>
      <c r="L107" s="16">
        <f>SUM(F107:J107)</f>
        <v>6384</v>
      </c>
      <c r="M107" s="15">
        <f>VLOOKUP($A107,[1]Hoja1!$A$9:$AM$276,37,0)</f>
        <v>3469.52</v>
      </c>
      <c r="N107" s="16">
        <f>+L107-M107</f>
        <v>2914.48</v>
      </c>
    </row>
    <row r="108" spans="1:14" s="11" customFormat="1" ht="10.5" customHeight="1" x14ac:dyDescent="0.25">
      <c r="A108" s="26"/>
      <c r="B108" s="13"/>
      <c r="C108" s="14"/>
      <c r="D108" s="14"/>
      <c r="E108" s="15"/>
      <c r="F108" s="15"/>
      <c r="G108" s="14"/>
      <c r="H108" s="14"/>
      <c r="I108" s="14"/>
      <c r="J108" s="14"/>
      <c r="K108" s="14"/>
      <c r="L108" s="16"/>
      <c r="M108" s="16"/>
      <c r="N108" s="16"/>
    </row>
    <row r="109" spans="1:14" s="11" customFormat="1" ht="17.25" customHeight="1" x14ac:dyDescent="0.25">
      <c r="A109" s="6" t="s">
        <v>101</v>
      </c>
      <c r="B109" s="7"/>
      <c r="C109" s="8"/>
      <c r="D109" s="8"/>
      <c r="E109" s="9"/>
      <c r="F109" s="9"/>
      <c r="G109" s="8"/>
      <c r="H109" s="8"/>
      <c r="I109" s="8"/>
      <c r="J109" s="8"/>
      <c r="K109" s="8"/>
      <c r="L109" s="10"/>
      <c r="M109" s="10"/>
      <c r="N109" s="10"/>
    </row>
    <row r="110" spans="1:14" s="11" customFormat="1" ht="13.5" customHeight="1" x14ac:dyDescent="0.25">
      <c r="A110" s="26" t="s">
        <v>141</v>
      </c>
      <c r="B110" s="13" t="s">
        <v>142</v>
      </c>
      <c r="C110" s="14" t="s">
        <v>17</v>
      </c>
      <c r="D110" s="14" t="s">
        <v>144</v>
      </c>
      <c r="E110" s="15">
        <f t="shared" ref="E110:E112" si="37">+F110/30</f>
        <v>207.44</v>
      </c>
      <c r="F110" s="15">
        <f>VLOOKUP($A110,[1]Hoja1!$A$9:$AM$276,3,0)</f>
        <v>6223.2</v>
      </c>
      <c r="G110" s="15">
        <f>VLOOKUP($A110,[1]Hoja1!$A$9:$AM$276,8,0)</f>
        <v>0</v>
      </c>
      <c r="H110" s="15">
        <f>VLOOKUP($A110,[1]Hoja1!$A$9:$AM$276,5,0)+VLOOKUP($A110,[1]Hoja1!$A$9:$AM$276,7,0)</f>
        <v>0</v>
      </c>
      <c r="I110" s="15">
        <f>VLOOKUP($A110,[1]Hoja1!$A$9:$AM$276,4,0)+VLOOKUP($A110,[1]Hoja1!$A$9:$AM$276,6,0)</f>
        <v>0</v>
      </c>
      <c r="J110" s="15">
        <f>VLOOKUP($A110,[1]Hoja1!$A$9:$AM$276,9,0)+VLOOKUP($A110,[1]Hoja1!$A$9:$AM$276,10,0)+VLOOKUP($A110,[1]Hoja1!$A$9:$AM$276,12,0)+VLOOKUP($A110,[1]Hoja1!$A$9:$AM$276,13,0)</f>
        <v>0</v>
      </c>
      <c r="K110" s="15">
        <f>VLOOKUP($A110,[1]Hoja1!$A$9:$AM$276,11,0)</f>
        <v>1000</v>
      </c>
      <c r="L110" s="16">
        <f t="shared" ref="L110:L112" si="38">SUM(F110:J110)</f>
        <v>6223.2</v>
      </c>
      <c r="M110" s="15">
        <f>VLOOKUP($A110,[1]Hoja1!$A$9:$AM$276,37,0)</f>
        <v>165.84</v>
      </c>
      <c r="N110" s="16">
        <f t="shared" ref="N110:N112" si="39">+L110-M110</f>
        <v>6057.36</v>
      </c>
    </row>
    <row r="111" spans="1:14" s="11" customFormat="1" ht="13.5" customHeight="1" x14ac:dyDescent="0.25">
      <c r="A111" s="26" t="s">
        <v>177</v>
      </c>
      <c r="B111" s="13" t="s">
        <v>178</v>
      </c>
      <c r="C111" s="14" t="s">
        <v>181</v>
      </c>
      <c r="D111" s="14" t="s">
        <v>144</v>
      </c>
      <c r="E111" s="15">
        <f t="shared" si="37"/>
        <v>300</v>
      </c>
      <c r="F111" s="15">
        <f>VLOOKUP($A111,[1]Hoja1!$A$9:$AM$276,3,0)</f>
        <v>9000</v>
      </c>
      <c r="G111" s="15">
        <f>VLOOKUP($A111,[1]Hoja1!$A$9:$AM$276,8,0)</f>
        <v>0</v>
      </c>
      <c r="H111" s="15">
        <f>VLOOKUP($A111,[1]Hoja1!$A$9:$AM$276,5,0)+VLOOKUP($A111,[1]Hoja1!$A$9:$AM$276,7,0)</f>
        <v>0</v>
      </c>
      <c r="I111" s="15">
        <f>VLOOKUP($A111,[1]Hoja1!$A$9:$AM$276,4,0)+VLOOKUP($A111,[1]Hoja1!$A$9:$AM$276,6,0)</f>
        <v>0</v>
      </c>
      <c r="J111" s="15">
        <f>VLOOKUP($A111,[1]Hoja1!$A$9:$AM$276,9,0)+VLOOKUP($A111,[1]Hoja1!$A$9:$AM$276,10,0)+VLOOKUP($A111,[1]Hoja1!$A$9:$AM$276,12,0)+VLOOKUP($A111,[1]Hoja1!$A$9:$AM$276,13,0)</f>
        <v>6000</v>
      </c>
      <c r="K111" s="15">
        <f>VLOOKUP($A111,[1]Hoja1!$A$9:$AM$276,11,0)</f>
        <v>1000</v>
      </c>
      <c r="L111" s="16">
        <f t="shared" si="38"/>
        <v>15000</v>
      </c>
      <c r="M111" s="15">
        <f>VLOOKUP($A111,[1]Hoja1!$A$9:$AM$276,37,0)</f>
        <v>1985.64</v>
      </c>
      <c r="N111" s="16">
        <f t="shared" si="39"/>
        <v>13014.36</v>
      </c>
    </row>
    <row r="112" spans="1:14" s="11" customFormat="1" ht="13.5" customHeight="1" x14ac:dyDescent="0.25">
      <c r="A112" s="26" t="s">
        <v>179</v>
      </c>
      <c r="B112" s="13" t="s">
        <v>180</v>
      </c>
      <c r="C112" s="14" t="s">
        <v>66</v>
      </c>
      <c r="D112" s="14" t="s">
        <v>144</v>
      </c>
      <c r="E112" s="15">
        <f t="shared" si="37"/>
        <v>0</v>
      </c>
      <c r="F112" s="15">
        <f>VLOOKUP($A112,[1]Hoja1!$A$9:$AM$276,3,0)</f>
        <v>0</v>
      </c>
      <c r="G112" s="15">
        <f>VLOOKUP($A112,[1]Hoja1!$A$9:$AM$276,8,0)</f>
        <v>2165.48</v>
      </c>
      <c r="H112" s="15">
        <f>VLOOKUP($A112,[1]Hoja1!$A$9:$AM$276,5,0)+VLOOKUP($A112,[1]Hoja1!$A$9:$AM$276,7,0)</f>
        <v>303.17</v>
      </c>
      <c r="I112" s="15">
        <f>VLOOKUP($A112,[1]Hoja1!$A$9:$AM$276,4,0)+VLOOKUP($A112,[1]Hoja1!$A$9:$AM$276,6,0)</f>
        <v>866.19</v>
      </c>
      <c r="J112" s="15">
        <f>VLOOKUP($A112,[1]Hoja1!$A$9:$AM$276,9,0)+VLOOKUP($A112,[1]Hoja1!$A$9:$AM$276,10,0)+VLOOKUP($A112,[1]Hoja1!$A$9:$AM$276,12,0)+VLOOKUP($A112,[1]Hoja1!$A$9:$AM$276,13,0)</f>
        <v>0</v>
      </c>
      <c r="K112" s="15">
        <f>VLOOKUP($A112,[1]Hoja1!$A$9:$AM$276,11,0)</f>
        <v>0</v>
      </c>
      <c r="L112" s="16">
        <f t="shared" si="38"/>
        <v>3334.84</v>
      </c>
      <c r="M112" s="15">
        <f>VLOOKUP($A112,[1]Hoja1!$A$9:$AM$276,37,0)</f>
        <v>-131.82</v>
      </c>
      <c r="N112" s="16">
        <f t="shared" si="39"/>
        <v>3466.6600000000003</v>
      </c>
    </row>
    <row r="113" spans="1:14" s="11" customFormat="1" ht="13.5" customHeight="1" x14ac:dyDescent="0.25">
      <c r="A113" s="26" t="s">
        <v>197</v>
      </c>
      <c r="B113" s="13" t="s">
        <v>198</v>
      </c>
      <c r="C113" s="14" t="s">
        <v>66</v>
      </c>
      <c r="D113" s="14" t="s">
        <v>144</v>
      </c>
      <c r="E113" s="15">
        <v>208</v>
      </c>
      <c r="F113" s="15">
        <f>VLOOKUP($A113,[1]Hoja1!$A$9:$AM$276,3,0)</f>
        <v>0</v>
      </c>
      <c r="G113" s="15">
        <f>VLOOKUP($A113,[1]Hoja1!$A$9:$AM$276,8,0)</f>
        <v>2080</v>
      </c>
      <c r="H113" s="15">
        <f>VLOOKUP($A113,[1]Hoja1!$A$9:$AM$276,5,0)+VLOOKUP($A113,[1]Hoja1!$A$9:$AM$276,7,0)</f>
        <v>291.2</v>
      </c>
      <c r="I113" s="15">
        <f>VLOOKUP($A113,[1]Hoja1!$A$9:$AM$276,4,0)+VLOOKUP($A113,[1]Hoja1!$A$9:$AM$276,6,0)</f>
        <v>832</v>
      </c>
      <c r="J113" s="15">
        <f>VLOOKUP($A113,[1]Hoja1!$A$9:$AM$276,9,0)+VLOOKUP($A113,[1]Hoja1!$A$9:$AM$276,10,0)+VLOOKUP($A113,[1]Hoja1!$A$9:$AM$276,12,0)+VLOOKUP($A113,[1]Hoja1!$A$9:$AM$276,13,0)</f>
        <v>0</v>
      </c>
      <c r="K113" s="15">
        <f>VLOOKUP($A113,[1]Hoja1!$A$9:$AM$276,11,0)</f>
        <v>0</v>
      </c>
      <c r="L113" s="16">
        <f t="shared" ref="L113" si="40">SUM(F113:J113)</f>
        <v>3203.2</v>
      </c>
      <c r="M113" s="15">
        <f>VLOOKUP($A113,[1]Hoja1!$A$9:$AM$276,37,0)</f>
        <v>-141.53</v>
      </c>
      <c r="N113" s="16">
        <f t="shared" ref="N113" si="41">+L113-M113</f>
        <v>3344.73</v>
      </c>
    </row>
    <row r="114" spans="1:14" s="11" customFormat="1" ht="13.5" customHeight="1" x14ac:dyDescent="0.25">
      <c r="A114" s="26" t="s">
        <v>224</v>
      </c>
      <c r="B114" s="13" t="s">
        <v>225</v>
      </c>
      <c r="C114" s="14" t="s">
        <v>66</v>
      </c>
      <c r="D114" s="14" t="s">
        <v>144</v>
      </c>
      <c r="E114" s="15">
        <v>208</v>
      </c>
      <c r="F114" s="15">
        <f>VLOOKUP($A114,[1]Hoja1!$A$9:$AM$276,3,0)</f>
        <v>2288</v>
      </c>
      <c r="G114" s="15">
        <f>VLOOKUP($A114,[1]Hoja1!$A$9:$AM$276,8,0)</f>
        <v>0</v>
      </c>
      <c r="H114" s="15">
        <f>VLOOKUP($A114,[1]Hoja1!$A$9:$AM$276,5,0)+VLOOKUP($A114,[1]Hoja1!$A$9:$AM$276,7,0)</f>
        <v>0</v>
      </c>
      <c r="I114" s="15">
        <f>VLOOKUP($A114,[1]Hoja1!$A$9:$AM$276,4,0)+VLOOKUP($A114,[1]Hoja1!$A$9:$AM$276,6,0)</f>
        <v>0</v>
      </c>
      <c r="J114" s="15">
        <f>VLOOKUP($A114,[1]Hoja1!$A$9:$AM$276,9,0)+VLOOKUP($A114,[1]Hoja1!$A$9:$AM$276,10,0)+VLOOKUP($A114,[1]Hoja1!$A$9:$AM$276,12,0)+VLOOKUP($A114,[1]Hoja1!$A$9:$AM$276,13,0)</f>
        <v>5212</v>
      </c>
      <c r="K114" s="15">
        <f>VLOOKUP($A114,[1]Hoja1!$A$9:$AM$276,11,0)</f>
        <v>1000</v>
      </c>
      <c r="L114" s="16">
        <f t="shared" ref="L114:L115" si="42">SUM(F114:J114)</f>
        <v>7500</v>
      </c>
      <c r="M114" s="15">
        <f>VLOOKUP($A114,[1]Hoja1!$A$9:$AM$276,37,0)</f>
        <v>869.54</v>
      </c>
      <c r="N114" s="16">
        <f t="shared" ref="N114:N115" si="43">+L114-M114</f>
        <v>6630.46</v>
      </c>
    </row>
    <row r="115" spans="1:14" s="11" customFormat="1" ht="13.5" customHeight="1" x14ac:dyDescent="0.25">
      <c r="A115" s="26" t="s">
        <v>226</v>
      </c>
      <c r="B115" s="13" t="s">
        <v>227</v>
      </c>
      <c r="C115" s="14" t="s">
        <v>66</v>
      </c>
      <c r="D115" s="14" t="s">
        <v>144</v>
      </c>
      <c r="E115" s="15">
        <v>208</v>
      </c>
      <c r="F115" s="15">
        <f>VLOOKUP($A115,[1]Hoja1!$A$9:$AM$276,3,0)</f>
        <v>832</v>
      </c>
      <c r="G115" s="15">
        <f>VLOOKUP($A115,[1]Hoja1!$A$9:$AM$276,8,0)</f>
        <v>0</v>
      </c>
      <c r="H115" s="15">
        <f>VLOOKUP($A115,[1]Hoja1!$A$9:$AM$276,5,0)+VLOOKUP($A115,[1]Hoja1!$A$9:$AM$276,7,0)</f>
        <v>0</v>
      </c>
      <c r="I115" s="15">
        <f>VLOOKUP($A115,[1]Hoja1!$A$9:$AM$276,4,0)+VLOOKUP($A115,[1]Hoja1!$A$9:$AM$276,6,0)</f>
        <v>0</v>
      </c>
      <c r="J115" s="15">
        <f>VLOOKUP($A115,[1]Hoja1!$A$9:$AM$276,9,0)+VLOOKUP($A115,[1]Hoja1!$A$9:$AM$276,10,0)+VLOOKUP($A115,[1]Hoja1!$A$9:$AM$276,12,0)+VLOOKUP($A115,[1]Hoja1!$A$9:$AM$276,13,0)</f>
        <v>2668</v>
      </c>
      <c r="K115" s="15">
        <f>VLOOKUP($A115,[1]Hoja1!$A$9:$AM$276,11,0)</f>
        <v>1000</v>
      </c>
      <c r="L115" s="16">
        <f t="shared" si="42"/>
        <v>3500</v>
      </c>
      <c r="M115" s="15">
        <f>VLOOKUP($A115,[1]Hoja1!$A$9:$AM$276,37,0)</f>
        <v>184.92</v>
      </c>
      <c r="N115" s="16">
        <f t="shared" si="43"/>
        <v>3315.08</v>
      </c>
    </row>
    <row r="116" spans="1:14" s="11" customFormat="1" ht="10.5" customHeight="1" x14ac:dyDescent="0.25">
      <c r="A116" s="26"/>
      <c r="B116" s="13"/>
      <c r="C116" s="14"/>
      <c r="D116" s="14"/>
      <c r="E116" s="15"/>
      <c r="F116" s="15"/>
      <c r="G116" s="14"/>
      <c r="H116" s="14"/>
      <c r="I116" s="14"/>
      <c r="J116" s="14"/>
      <c r="K116" s="14"/>
      <c r="L116" s="16"/>
      <c r="M116" s="16"/>
      <c r="N116" s="16"/>
    </row>
    <row r="117" spans="1:14" s="11" customFormat="1" ht="17.25" customHeight="1" x14ac:dyDescent="0.25">
      <c r="A117" s="6" t="s">
        <v>102</v>
      </c>
      <c r="B117" s="7"/>
      <c r="C117" s="8"/>
      <c r="D117" s="8"/>
      <c r="E117" s="9"/>
      <c r="F117" s="9"/>
      <c r="G117" s="8"/>
      <c r="H117" s="8"/>
      <c r="I117" s="8"/>
      <c r="J117" s="8"/>
      <c r="K117" s="8"/>
      <c r="L117" s="10"/>
      <c r="M117" s="10"/>
      <c r="N117" s="10"/>
    </row>
    <row r="118" spans="1:14" s="11" customFormat="1" ht="10.5" customHeight="1" x14ac:dyDescent="0.25">
      <c r="A118" s="26" t="s">
        <v>138</v>
      </c>
      <c r="B118" s="13" t="s">
        <v>139</v>
      </c>
      <c r="C118" s="14" t="s">
        <v>60</v>
      </c>
      <c r="D118" s="14" t="s">
        <v>144</v>
      </c>
      <c r="E118" s="15">
        <f>+F118/30</f>
        <v>207.44</v>
      </c>
      <c r="F118" s="15">
        <f>VLOOKUP($A118,[1]Hoja1!$A$9:$AM$276,3,0)</f>
        <v>6223.2</v>
      </c>
      <c r="G118" s="15">
        <f>VLOOKUP($A118,[1]Hoja1!$A$9:$AM$276,8,0)</f>
        <v>0</v>
      </c>
      <c r="H118" s="15">
        <f>VLOOKUP($A118,[1]Hoja1!$A$9:$AM$276,5,0)+VLOOKUP($A118,[1]Hoja1!$A$9:$AM$276,7,0)</f>
        <v>0</v>
      </c>
      <c r="I118" s="15">
        <f>VLOOKUP($A118,[1]Hoja1!$A$9:$AM$276,4,0)+VLOOKUP($A118,[1]Hoja1!$A$9:$AM$276,6,0)</f>
        <v>0</v>
      </c>
      <c r="J118" s="15">
        <f>VLOOKUP($A118,[1]Hoja1!$A$9:$AM$276,9,0)+VLOOKUP($A118,[1]Hoja1!$A$9:$AM$276,10,0)+VLOOKUP($A118,[1]Hoja1!$A$9:$AM$276,12,0)+VLOOKUP($A118,[1]Hoja1!$A$9:$AM$276,13,0)</f>
        <v>0</v>
      </c>
      <c r="K118" s="15">
        <f>VLOOKUP($A118,[2]Hoja1!$A$9:$AM$276,5,0)</f>
        <v>1000</v>
      </c>
      <c r="L118" s="16">
        <f>SUM(F118:J118)</f>
        <v>6223.2</v>
      </c>
      <c r="M118" s="15">
        <f>VLOOKUP($A118,[2]Hoja1!$A$9:$AM$276,27,0)</f>
        <v>0</v>
      </c>
      <c r="N118" s="16">
        <f>+L118-M118</f>
        <v>6223.2</v>
      </c>
    </row>
    <row r="119" spans="1:14" s="11" customFormat="1" ht="10.5" customHeight="1" x14ac:dyDescent="0.25">
      <c r="A119" s="26" t="s">
        <v>214</v>
      </c>
      <c r="B119" s="13" t="s">
        <v>215</v>
      </c>
      <c r="C119" s="14" t="s">
        <v>218</v>
      </c>
      <c r="D119" s="14" t="s">
        <v>144</v>
      </c>
      <c r="E119" s="15">
        <f t="shared" ref="E119:E120" si="44">+F119/30</f>
        <v>208</v>
      </c>
      <c r="F119" s="15">
        <f>VLOOKUP($A119,[1]Hoja1!$A$9:$AM$276,3,0)</f>
        <v>6240</v>
      </c>
      <c r="G119" s="15">
        <f>VLOOKUP($A119,[1]Hoja1!$A$9:$AM$276,8,0)</f>
        <v>0</v>
      </c>
      <c r="H119" s="15">
        <f>VLOOKUP($A119,[1]Hoja1!$A$9:$AM$276,5,0)+VLOOKUP($A119,[1]Hoja1!$A$9:$AM$276,7,0)</f>
        <v>0</v>
      </c>
      <c r="I119" s="15">
        <f>VLOOKUP($A119,[1]Hoja1!$A$9:$AM$276,4,0)+VLOOKUP($A119,[1]Hoja1!$A$9:$AM$276,6,0)</f>
        <v>0</v>
      </c>
      <c r="J119" s="15">
        <f>VLOOKUP($A119,[1]Hoja1!$A$9:$AM$276,9,0)+VLOOKUP($A119,[1]Hoja1!$A$9:$AM$276,10,0)+VLOOKUP($A119,[1]Hoja1!$A$9:$AM$276,12,0)+VLOOKUP($A119,[1]Hoja1!$A$9:$AM$276,13,0)</f>
        <v>7404.23</v>
      </c>
      <c r="K119" s="15">
        <f>VLOOKUP($A119,[1]Hoja1!$A$9:$AM$276,11,0)</f>
        <v>1000</v>
      </c>
      <c r="L119" s="16">
        <f t="shared" ref="L119:L120" si="45">SUM(F119:J119)</f>
        <v>13644.23</v>
      </c>
      <c r="M119" s="15">
        <f>VLOOKUP($A119,[1]Hoja1!$A$9:$AM$276,37,0)</f>
        <v>5644.23</v>
      </c>
      <c r="N119" s="16">
        <f t="shared" ref="N119:N120" si="46">+L119-M119</f>
        <v>8000</v>
      </c>
    </row>
    <row r="120" spans="1:14" s="11" customFormat="1" ht="10.5" customHeight="1" x14ac:dyDescent="0.25">
      <c r="A120" s="26" t="s">
        <v>216</v>
      </c>
      <c r="B120" s="13" t="s">
        <v>217</v>
      </c>
      <c r="C120" s="14" t="s">
        <v>218</v>
      </c>
      <c r="D120" s="14" t="s">
        <v>144</v>
      </c>
      <c r="E120" s="15">
        <f t="shared" si="44"/>
        <v>208</v>
      </c>
      <c r="F120" s="15">
        <f>VLOOKUP($A120,[1]Hoja1!$A$9:$AM$276,3,0)</f>
        <v>6240</v>
      </c>
      <c r="G120" s="15">
        <f>VLOOKUP($A120,[1]Hoja1!$A$9:$AM$276,8,0)</f>
        <v>0</v>
      </c>
      <c r="H120" s="15">
        <f>VLOOKUP($A120,[1]Hoja1!$A$9:$AM$276,5,0)+VLOOKUP($A120,[1]Hoja1!$A$9:$AM$276,7,0)</f>
        <v>0</v>
      </c>
      <c r="I120" s="15">
        <f>VLOOKUP($A120,[1]Hoja1!$A$9:$AM$276,4,0)+VLOOKUP($A120,[1]Hoja1!$A$9:$AM$276,6,0)</f>
        <v>0</v>
      </c>
      <c r="J120" s="15">
        <f>VLOOKUP($A120,[1]Hoja1!$A$9:$AM$276,9,0)+VLOOKUP($A120,[1]Hoja1!$A$9:$AM$276,10,0)+VLOOKUP($A120,[1]Hoja1!$A$9:$AM$276,12,0)+VLOOKUP($A120,[1]Hoja1!$A$9:$AM$276,13,0)</f>
        <v>7404.23</v>
      </c>
      <c r="K120" s="15">
        <f>VLOOKUP($A120,[1]Hoja1!$A$9:$AM$276,11,0)</f>
        <v>1000</v>
      </c>
      <c r="L120" s="16">
        <f t="shared" si="45"/>
        <v>13644.23</v>
      </c>
      <c r="M120" s="15">
        <f>VLOOKUP($A120,[1]Hoja1!$A$9:$AM$276,37,0)</f>
        <v>5644.23</v>
      </c>
      <c r="N120" s="16">
        <f t="shared" si="46"/>
        <v>8000</v>
      </c>
    </row>
    <row r="121" spans="1:14" s="11" customFormat="1" ht="10.5" customHeight="1" x14ac:dyDescent="0.25">
      <c r="A121" s="26"/>
      <c r="B121" s="13"/>
      <c r="C121" s="14"/>
      <c r="D121" s="14"/>
      <c r="E121" s="15"/>
      <c r="F121" s="15"/>
      <c r="G121" s="14"/>
      <c r="H121" s="14"/>
      <c r="I121" s="14"/>
      <c r="J121" s="14"/>
      <c r="K121" s="14"/>
      <c r="L121" s="16"/>
      <c r="M121" s="16"/>
      <c r="N121" s="16"/>
    </row>
    <row r="122" spans="1:14" s="11" customFormat="1" ht="17.25" customHeight="1" x14ac:dyDescent="0.25">
      <c r="A122" s="6" t="s">
        <v>103</v>
      </c>
      <c r="B122" s="7"/>
      <c r="C122" s="8"/>
      <c r="D122" s="8"/>
      <c r="E122" s="9"/>
      <c r="F122" s="9"/>
      <c r="G122" s="8"/>
      <c r="H122" s="8"/>
      <c r="I122" s="8"/>
      <c r="J122" s="8"/>
      <c r="K122" s="8"/>
      <c r="L122" s="10"/>
      <c r="M122" s="10"/>
      <c r="N122" s="10"/>
    </row>
    <row r="123" spans="1:14" s="11" customFormat="1" ht="10.5" customHeight="1" x14ac:dyDescent="0.25">
      <c r="A123" s="26" t="s">
        <v>135</v>
      </c>
      <c r="B123" s="13" t="s">
        <v>111</v>
      </c>
      <c r="C123" s="14" t="s">
        <v>17</v>
      </c>
      <c r="D123" s="14" t="s">
        <v>144</v>
      </c>
      <c r="E123" s="15">
        <f>+F123/30</f>
        <v>333.33</v>
      </c>
      <c r="F123" s="15">
        <f>VLOOKUP($A123,[1]Hoja1!$A$9:$AM$276,3,0)</f>
        <v>9999.9</v>
      </c>
      <c r="G123" s="15">
        <f>VLOOKUP($A123,[1]Hoja1!$A$9:$AM$276,8,0)</f>
        <v>0</v>
      </c>
      <c r="H123" s="15">
        <f>VLOOKUP($A123,[1]Hoja1!$A$9:$AM$276,5,0)+VLOOKUP($A123,[1]Hoja1!$A$9:$AM$276,7,0)</f>
        <v>0</v>
      </c>
      <c r="I123" s="15">
        <f>VLOOKUP($A123,[1]Hoja1!$A$9:$AM$276,4,0)+VLOOKUP($A123,[1]Hoja1!$A$9:$AM$276,6,0)</f>
        <v>0</v>
      </c>
      <c r="J123" s="15">
        <f>VLOOKUP($A123,[1]Hoja1!$A$9:$AM$276,9,0)+VLOOKUP($A123,[1]Hoja1!$A$9:$AM$276,10,0)+VLOOKUP($A123,[1]Hoja1!$A$9:$AM$276,12,0)+VLOOKUP($A123,[1]Hoja1!$A$9:$AM$276,13,0)</f>
        <v>6603.04</v>
      </c>
      <c r="K123" s="15">
        <f>VLOOKUP($A123,[1]Hoja1!$A$9:$AM$276,11,0)</f>
        <v>1000</v>
      </c>
      <c r="L123" s="16">
        <f>SUM(F123:J123)</f>
        <v>16602.939999999999</v>
      </c>
      <c r="M123" s="15">
        <f>VLOOKUP($A123,[1]Hoja1!$A$9:$AM$276,37,0)</f>
        <v>2367.1</v>
      </c>
      <c r="N123" s="16">
        <f>+L123-M123</f>
        <v>14235.839999999998</v>
      </c>
    </row>
    <row r="124" spans="1:14" s="11" customFormat="1" ht="10.5" customHeight="1" x14ac:dyDescent="0.25">
      <c r="A124" s="26"/>
      <c r="B124" s="13"/>
      <c r="C124" s="14"/>
      <c r="D124" s="14"/>
      <c r="E124" s="15"/>
      <c r="F124" s="15"/>
      <c r="G124" s="14"/>
      <c r="H124" s="14"/>
      <c r="I124" s="14"/>
      <c r="J124" s="14"/>
      <c r="K124" s="14"/>
      <c r="L124" s="16"/>
      <c r="M124" s="16"/>
      <c r="N124" s="16"/>
    </row>
    <row r="125" spans="1:14" s="11" customFormat="1" ht="17.25" customHeight="1" x14ac:dyDescent="0.25">
      <c r="A125" s="6" t="s">
        <v>122</v>
      </c>
      <c r="B125" s="7"/>
      <c r="C125" s="8"/>
      <c r="D125" s="8"/>
      <c r="E125" s="9"/>
      <c r="F125" s="9"/>
      <c r="G125" s="8"/>
      <c r="H125" s="8"/>
      <c r="I125" s="8"/>
      <c r="J125" s="8"/>
      <c r="K125" s="8"/>
      <c r="L125" s="10"/>
      <c r="M125" s="10"/>
      <c r="N125" s="10"/>
    </row>
    <row r="126" spans="1:14" s="11" customFormat="1" ht="10.5" customHeight="1" x14ac:dyDescent="0.25">
      <c r="A126" s="26" t="s">
        <v>183</v>
      </c>
      <c r="B126" s="13" t="s">
        <v>184</v>
      </c>
      <c r="C126" s="14" t="s">
        <v>185</v>
      </c>
      <c r="D126" s="14" t="s">
        <v>18</v>
      </c>
      <c r="E126" s="15">
        <f>+F126/30</f>
        <v>400</v>
      </c>
      <c r="F126" s="15">
        <f>VLOOKUP($A126,[1]Hoja1!$A$9:$AM$276,3,0)</f>
        <v>12000</v>
      </c>
      <c r="G126" s="15">
        <f>VLOOKUP($A126,[1]Hoja1!$A$9:$AM$276,8,0)</f>
        <v>0</v>
      </c>
      <c r="H126" s="15">
        <f>VLOOKUP($A126,[1]Hoja1!$A$9:$AM$276,5,0)+VLOOKUP($A126,[1]Hoja1!$A$9:$AM$276,7,0)</f>
        <v>0</v>
      </c>
      <c r="I126" s="15">
        <f>VLOOKUP($A126,[1]Hoja1!$A$9:$AM$276,4,0)+VLOOKUP($A126,[1]Hoja1!$A$9:$AM$276,6,0)</f>
        <v>0</v>
      </c>
      <c r="J126" s="15">
        <f>VLOOKUP($A126,[1]Hoja1!$A$9:$AM$276,9,0)+VLOOKUP($A126,[1]Hoja1!$A$9:$AM$276,10,0)+VLOOKUP($A126,[1]Hoja1!$A$9:$AM$276,12,0)+VLOOKUP($A126,[1]Hoja1!$A$9:$AM$276,13,0)</f>
        <v>8000</v>
      </c>
      <c r="K126" s="15">
        <f>VLOOKUP($A126,[1]Hoja1!$A$9:$AM$276,11,0)</f>
        <v>1000</v>
      </c>
      <c r="L126" s="16">
        <f>SUM(F126:J126)</f>
        <v>20000</v>
      </c>
      <c r="M126" s="15">
        <f>VLOOKUP($A126,[1]Hoja1!$A$9:$AM$276,37,0)</f>
        <v>3022.12</v>
      </c>
      <c r="N126" s="16">
        <f>+L126-M126</f>
        <v>16977.88</v>
      </c>
    </row>
    <row r="127" spans="1:14" s="11" customFormat="1" ht="10.5" customHeight="1" x14ac:dyDescent="0.25">
      <c r="A127" s="26" t="s">
        <v>228</v>
      </c>
      <c r="B127" s="13" t="s">
        <v>229</v>
      </c>
      <c r="C127" s="14" t="s">
        <v>230</v>
      </c>
      <c r="D127" s="14" t="s">
        <v>18</v>
      </c>
      <c r="E127" s="15">
        <f>+F127/30</f>
        <v>117.33333333333333</v>
      </c>
      <c r="F127" s="15">
        <f>VLOOKUP($A127,[1]Hoja1!$A$9:$AM$276,3,0)</f>
        <v>3520</v>
      </c>
      <c r="G127" s="15">
        <f>VLOOKUP($A127,[1]Hoja1!$A$9:$AM$276,8,0)</f>
        <v>0</v>
      </c>
      <c r="H127" s="15">
        <f>VLOOKUP($A127,[1]Hoja1!$A$9:$AM$276,5,0)+VLOOKUP($A127,[1]Hoja1!$A$9:$AM$276,7,0)</f>
        <v>0</v>
      </c>
      <c r="I127" s="15">
        <f>VLOOKUP($A127,[1]Hoja1!$A$9:$AM$276,4,0)+VLOOKUP($A127,[1]Hoja1!$A$9:$AM$276,6,0)</f>
        <v>0</v>
      </c>
      <c r="J127" s="15">
        <f>VLOOKUP($A127,[1]Hoja1!$A$9:$AM$276,9,0)+VLOOKUP($A127,[1]Hoja1!$A$9:$AM$276,10,0)+VLOOKUP($A127,[1]Hoja1!$A$9:$AM$276,12,0)+VLOOKUP($A127,[1]Hoja1!$A$9:$AM$276,13,0)</f>
        <v>13451</v>
      </c>
      <c r="K127" s="15">
        <f>VLOOKUP($A127,[1]Hoja1!$A$9:$AM$276,11,0)</f>
        <v>1000</v>
      </c>
      <c r="L127" s="16">
        <f>SUM(F127:J127)</f>
        <v>16971</v>
      </c>
      <c r="M127" s="15">
        <f>VLOOKUP($A127,[1]Hoja1!$A$9:$AM$276,37,0)</f>
        <v>2970.97</v>
      </c>
      <c r="N127" s="16">
        <f>+L127-M127</f>
        <v>14000.03</v>
      </c>
    </row>
    <row r="128" spans="1:14" s="11" customFormat="1" ht="10.5" customHeight="1" x14ac:dyDescent="0.25">
      <c r="A128" s="26"/>
      <c r="B128" s="13"/>
      <c r="C128" s="14"/>
      <c r="D128" s="14"/>
      <c r="E128" s="15"/>
      <c r="F128" s="15"/>
      <c r="G128" s="14"/>
      <c r="H128" s="14"/>
      <c r="I128" s="14"/>
      <c r="J128" s="14"/>
      <c r="K128" s="14"/>
      <c r="L128" s="16"/>
      <c r="M128" s="16"/>
      <c r="N128" s="16"/>
    </row>
    <row r="129" spans="1:14" s="11" customFormat="1" ht="17.25" customHeight="1" x14ac:dyDescent="0.25">
      <c r="A129" s="6" t="s">
        <v>150</v>
      </c>
      <c r="B129" s="7"/>
      <c r="C129" s="8"/>
      <c r="D129" s="8"/>
      <c r="E129" s="9"/>
      <c r="F129" s="9"/>
      <c r="G129" s="8"/>
      <c r="H129" s="8"/>
      <c r="I129" s="8"/>
      <c r="J129" s="8"/>
      <c r="K129" s="8"/>
      <c r="L129" s="10"/>
      <c r="M129" s="10"/>
      <c r="N129" s="10"/>
    </row>
    <row r="130" spans="1:14" s="11" customFormat="1" ht="10.5" customHeight="1" x14ac:dyDescent="0.25">
      <c r="A130" s="26" t="s">
        <v>145</v>
      </c>
      <c r="B130" s="13" t="s">
        <v>146</v>
      </c>
      <c r="C130" s="14" t="s">
        <v>147</v>
      </c>
      <c r="D130" s="14" t="s">
        <v>144</v>
      </c>
      <c r="E130" s="15">
        <f>+F130/30</f>
        <v>580.98</v>
      </c>
      <c r="F130" s="15">
        <f>VLOOKUP($A130,[1]Hoja1!$A$9:$AM$276,3,0)</f>
        <v>17429.400000000001</v>
      </c>
      <c r="G130" s="15">
        <f>VLOOKUP($A130,[1]Hoja1!$A$9:$AM$276,8,0)</f>
        <v>0</v>
      </c>
      <c r="H130" s="15">
        <f>VLOOKUP($A130,[1]Hoja1!$A$9:$AM$276,5,0)+VLOOKUP($A130,[1]Hoja1!$A$9:$AM$276,7,0)</f>
        <v>0</v>
      </c>
      <c r="I130" s="15">
        <f>VLOOKUP($A130,[1]Hoja1!$A$9:$AM$276,4,0)+VLOOKUP($A130,[1]Hoja1!$A$9:$AM$276,6,0)</f>
        <v>0</v>
      </c>
      <c r="J130" s="15">
        <f>VLOOKUP($A130,[1]Hoja1!$A$9:$AM$276,9,0)+VLOOKUP($A130,[1]Hoja1!$A$9:$AM$276,10,0)+VLOOKUP($A130,[1]Hoja1!$A$9:$AM$276,12,0)+VLOOKUP($A130,[1]Hoja1!$A$9:$AM$276,13,0)</f>
        <v>1570.6</v>
      </c>
      <c r="K130" s="15">
        <f>VLOOKUP($A130,[1]Hoja1!$A$9:$AM$276,11,0)</f>
        <v>1000</v>
      </c>
      <c r="L130" s="16">
        <f>SUM(F130:J130)</f>
        <v>19000</v>
      </c>
      <c r="M130" s="15">
        <f>VLOOKUP($A130,[1]Hoja1!$A$9:$AM$276,37,0)</f>
        <v>2934.2</v>
      </c>
      <c r="N130" s="16">
        <f>+L130-M130</f>
        <v>16065.8</v>
      </c>
    </row>
    <row r="131" spans="1:14" s="11" customFormat="1" ht="10.5" customHeight="1" x14ac:dyDescent="0.25">
      <c r="A131" s="26"/>
      <c r="B131" s="13"/>
      <c r="C131" s="14"/>
      <c r="D131" s="14"/>
      <c r="E131" s="15"/>
      <c r="F131" s="15"/>
      <c r="G131" s="14"/>
      <c r="H131" s="14"/>
      <c r="I131" s="14"/>
      <c r="J131" s="14"/>
      <c r="K131" s="14"/>
      <c r="L131" s="16"/>
      <c r="M131" s="16"/>
      <c r="N131" s="16"/>
    </row>
    <row r="132" spans="1:14" s="11" customFormat="1" ht="17.25" customHeight="1" x14ac:dyDescent="0.25">
      <c r="A132" s="6" t="s">
        <v>104</v>
      </c>
      <c r="B132" s="7"/>
      <c r="C132" s="8"/>
      <c r="D132" s="8"/>
      <c r="E132" s="9"/>
      <c r="F132" s="9"/>
      <c r="G132" s="8"/>
      <c r="H132" s="8"/>
      <c r="I132" s="8"/>
      <c r="J132" s="8"/>
      <c r="K132" s="8"/>
      <c r="L132" s="10"/>
      <c r="M132" s="10"/>
      <c r="N132" s="10"/>
    </row>
    <row r="133" spans="1:14" s="11" customFormat="1" ht="10.5" customHeight="1" x14ac:dyDescent="0.25">
      <c r="A133" s="26" t="s">
        <v>105</v>
      </c>
      <c r="B133" s="13" t="s">
        <v>106</v>
      </c>
      <c r="C133" s="14" t="s">
        <v>17</v>
      </c>
      <c r="D133" s="14" t="s">
        <v>18</v>
      </c>
      <c r="E133" s="15">
        <f>+F133/30</f>
        <v>207.44</v>
      </c>
      <c r="F133" s="15">
        <f>VLOOKUP($A133,[1]Hoja1!$A$9:$AM$276,3,0)</f>
        <v>6223.2</v>
      </c>
      <c r="G133" s="15">
        <f>VLOOKUP($A133,[1]Hoja1!$A$9:$AM$276,8,0)</f>
        <v>0</v>
      </c>
      <c r="H133" s="15">
        <f>VLOOKUP($A133,[1]Hoja1!$A$9:$AM$276,5,0)+VLOOKUP($A133,[1]Hoja1!$A$9:$AM$276,7,0)</f>
        <v>0</v>
      </c>
      <c r="I133" s="15">
        <f>VLOOKUP($A133,[1]Hoja1!$A$9:$AM$276,4,0)+VLOOKUP($A133,[1]Hoja1!$A$9:$AM$276,6,0)</f>
        <v>0</v>
      </c>
      <c r="J133" s="15">
        <f>VLOOKUP($A133,[1]Hoja1!$A$9:$AM$276,9,0)+VLOOKUP($A133,[1]Hoja1!$A$9:$AM$276,10,0)+VLOOKUP($A133,[1]Hoja1!$A$9:$AM$276,12,0)+VLOOKUP($A133,[1]Hoja1!$A$9:$AM$276,13,0)</f>
        <v>1113.9000000000001</v>
      </c>
      <c r="K133" s="15">
        <f>VLOOKUP($A133,[1]Hoja1!$A$9:$AM$276,11,0)</f>
        <v>1000</v>
      </c>
      <c r="L133" s="16">
        <f>SUM(F133:J133)</f>
        <v>7337.1</v>
      </c>
      <c r="M133" s="15">
        <f>VLOOKUP($A133,[1]Hoja1!$A$9:$AM$276,37,0)</f>
        <v>485.36</v>
      </c>
      <c r="N133" s="16">
        <f>+L133-M133</f>
        <v>6851.7400000000007</v>
      </c>
    </row>
    <row r="134" spans="1:14" s="11" customFormat="1" ht="10.5" customHeight="1" x14ac:dyDescent="0.25">
      <c r="A134" s="26"/>
      <c r="B134" s="13"/>
      <c r="C134" s="14"/>
      <c r="D134" s="14"/>
      <c r="E134" s="15"/>
      <c r="F134" s="15"/>
      <c r="G134" s="14"/>
      <c r="H134" s="14"/>
      <c r="I134" s="14"/>
      <c r="J134" s="14"/>
      <c r="K134" s="14"/>
      <c r="L134" s="16"/>
      <c r="M134" s="16"/>
      <c r="N134" s="16"/>
    </row>
    <row r="135" spans="1:14" s="11" customFormat="1" ht="17.25" customHeight="1" x14ac:dyDescent="0.25">
      <c r="A135" s="6" t="s">
        <v>107</v>
      </c>
      <c r="B135" s="7"/>
      <c r="C135" s="8"/>
      <c r="D135" s="8"/>
      <c r="E135" s="9"/>
      <c r="F135" s="9"/>
      <c r="G135" s="8"/>
      <c r="H135" s="8"/>
      <c r="I135" s="8"/>
      <c r="J135" s="8"/>
      <c r="K135" s="8"/>
      <c r="L135" s="10"/>
      <c r="M135" s="10"/>
      <c r="N135" s="10"/>
    </row>
    <row r="136" spans="1:14" s="11" customFormat="1" ht="10.5" customHeight="1" x14ac:dyDescent="0.25">
      <c r="A136" s="26" t="s">
        <v>112</v>
      </c>
      <c r="B136" s="18" t="s">
        <v>108</v>
      </c>
      <c r="C136" s="14" t="s">
        <v>17</v>
      </c>
      <c r="D136" s="14" t="s">
        <v>144</v>
      </c>
      <c r="E136" s="15">
        <f>+F136/30</f>
        <v>207.44</v>
      </c>
      <c r="F136" s="15">
        <f>VLOOKUP($A136,[1]Hoja1!$A$9:$AM$276,3,0)</f>
        <v>6223.2</v>
      </c>
      <c r="G136" s="15">
        <f>VLOOKUP($A136,[1]Hoja1!$A$9:$AM$276,8,0)</f>
        <v>0</v>
      </c>
      <c r="H136" s="15">
        <f>VLOOKUP($A136,[1]Hoja1!$A$9:$AM$276,5,0)+VLOOKUP($A136,[1]Hoja1!$A$9:$AM$276,7,0)</f>
        <v>0</v>
      </c>
      <c r="I136" s="15">
        <f>VLOOKUP($A136,[1]Hoja1!$A$9:$AM$276,4,0)+VLOOKUP($A136,[1]Hoja1!$A$9:$AM$276,6,0)</f>
        <v>0</v>
      </c>
      <c r="J136" s="15">
        <f>VLOOKUP($A136,[1]Hoja1!$A$9:$AM$276,9,0)+VLOOKUP($A136,[1]Hoja1!$A$9:$AM$276,10,0)+VLOOKUP($A136,[1]Hoja1!$A$9:$AM$276,12,0)+VLOOKUP($A136,[1]Hoja1!$A$9:$AM$276,13,0)</f>
        <v>0</v>
      </c>
      <c r="K136" s="15">
        <f>VLOOKUP($A136,[2]Hoja1!$A$9:$AM$276,5,0)</f>
        <v>1000</v>
      </c>
      <c r="L136" s="16">
        <f>SUM(F136:J136)</f>
        <v>6223.2</v>
      </c>
      <c r="M136" s="15">
        <f>VLOOKUP($A136,[2]Hoja1!$A$9:$AM$276,27,0)</f>
        <v>0</v>
      </c>
      <c r="N136" s="16">
        <f>+L136-M136</f>
        <v>6223.2</v>
      </c>
    </row>
    <row r="137" spans="1:14" ht="15" customHeight="1" x14ac:dyDescent="0.25">
      <c r="L137" s="21"/>
      <c r="M137" s="21"/>
      <c r="N137" s="21"/>
    </row>
    <row r="138" spans="1:14" s="11" customFormat="1" ht="17.25" customHeight="1" x14ac:dyDescent="0.25">
      <c r="A138" s="6" t="s">
        <v>203</v>
      </c>
      <c r="B138" s="7"/>
      <c r="C138" s="8"/>
      <c r="D138" s="8"/>
      <c r="E138" s="9"/>
      <c r="F138" s="9"/>
      <c r="G138" s="8"/>
      <c r="H138" s="8"/>
      <c r="I138" s="8"/>
      <c r="J138" s="8"/>
      <c r="K138" s="8"/>
      <c r="L138" s="10"/>
      <c r="M138" s="10"/>
      <c r="N138" s="10"/>
    </row>
    <row r="139" spans="1:14" s="11" customFormat="1" ht="10.5" customHeight="1" x14ac:dyDescent="0.25">
      <c r="A139" s="26" t="s">
        <v>204</v>
      </c>
      <c r="B139" s="18" t="s">
        <v>205</v>
      </c>
      <c r="C139" s="14" t="s">
        <v>206</v>
      </c>
      <c r="D139" s="14" t="s">
        <v>144</v>
      </c>
      <c r="E139" s="15">
        <v>228</v>
      </c>
      <c r="F139" s="15">
        <f>VLOOKUP($A139,[1]Hoja1!$A$9:$AM$276,3,0)</f>
        <v>6840</v>
      </c>
      <c r="G139" s="15">
        <f>VLOOKUP($A139,[1]Hoja1!$A$9:$AM$276,8,0)</f>
        <v>0</v>
      </c>
      <c r="H139" s="15">
        <f>VLOOKUP($A139,[1]Hoja1!$A$9:$AM$276,5,0)+VLOOKUP($A139,[1]Hoja1!$A$9:$AM$276,7,0)</f>
        <v>0</v>
      </c>
      <c r="I139" s="15">
        <f>VLOOKUP($A139,[1]Hoja1!$A$9:$AM$276,4,0)+VLOOKUP($A139,[1]Hoja1!$A$9:$AM$276,6,0)</f>
        <v>0</v>
      </c>
      <c r="J139" s="15">
        <f>VLOOKUP($A139,[1]Hoja1!$A$9:$AM$276,9,0)+VLOOKUP($A139,[1]Hoja1!$A$9:$AM$276,10,0)+VLOOKUP($A139,[1]Hoja1!$A$9:$AM$276,12,0)+VLOOKUP($A139,[1]Hoja1!$A$9:$AM$276,13,0)</f>
        <v>4355</v>
      </c>
      <c r="K139" s="15">
        <f>VLOOKUP($A139,[1]Hoja1!$A$9:$AM$276,11,0)</f>
        <v>1000</v>
      </c>
      <c r="L139" s="16">
        <f>SUM(F139:J139)</f>
        <v>11195</v>
      </c>
      <c r="M139" s="15">
        <f>VLOOKUP($A139,[1]Hoja1!$A$9:$AM$276,37,0)</f>
        <v>1195</v>
      </c>
      <c r="N139" s="16">
        <f>+L139-M139</f>
        <v>10000</v>
      </c>
    </row>
    <row r="140" spans="1:14" ht="15" customHeight="1" x14ac:dyDescent="0.25">
      <c r="L140" s="21"/>
      <c r="M140" s="21"/>
      <c r="N140" s="21"/>
    </row>
    <row r="141" spans="1:14" s="11" customFormat="1" ht="17.25" customHeight="1" x14ac:dyDescent="0.25">
      <c r="A141" s="6" t="s">
        <v>199</v>
      </c>
      <c r="B141" s="7"/>
      <c r="C141" s="8"/>
      <c r="D141" s="8"/>
      <c r="E141" s="9"/>
      <c r="F141" s="9"/>
      <c r="G141" s="8"/>
      <c r="H141" s="8"/>
      <c r="I141" s="8"/>
      <c r="J141" s="8"/>
      <c r="K141" s="8"/>
      <c r="L141" s="10"/>
      <c r="M141" s="10"/>
      <c r="N141" s="10"/>
    </row>
    <row r="142" spans="1:14" s="11" customFormat="1" ht="10.5" customHeight="1" x14ac:dyDescent="0.25">
      <c r="A142" s="26" t="s">
        <v>200</v>
      </c>
      <c r="B142" s="18" t="s">
        <v>201</v>
      </c>
      <c r="C142" s="14" t="s">
        <v>202</v>
      </c>
      <c r="D142" s="14" t="s">
        <v>144</v>
      </c>
      <c r="E142" s="15">
        <v>208</v>
      </c>
      <c r="F142" s="15">
        <f>VLOOKUP($A142,[1]Hoja1!$A$9:$AM$276,3,0)</f>
        <v>6240</v>
      </c>
      <c r="G142" s="15">
        <f>VLOOKUP($A142,[1]Hoja1!$A$9:$AM$276,8,0)</f>
        <v>0</v>
      </c>
      <c r="H142" s="15">
        <f>VLOOKUP($A142,[1]Hoja1!$A$9:$AM$276,5,0)+VLOOKUP($A142,[1]Hoja1!$A$9:$AM$276,7,0)</f>
        <v>0</v>
      </c>
      <c r="I142" s="15">
        <f>VLOOKUP($A142,[1]Hoja1!$A$9:$AM$276,4,0)+VLOOKUP($A142,[1]Hoja1!$A$9:$AM$276,6,0)</f>
        <v>0</v>
      </c>
      <c r="J142" s="15">
        <f>VLOOKUP($A142,[1]Hoja1!$A$9:$AM$276,9,0)+VLOOKUP($A142,[1]Hoja1!$A$9:$AM$276,10,0)+VLOOKUP($A142,[1]Hoja1!$A$9:$AM$276,12,0)+VLOOKUP($A142,[1]Hoja1!$A$9:$AM$276,13,0)</f>
        <v>4903.3999999999996</v>
      </c>
      <c r="K142" s="15">
        <f>VLOOKUP($A142,[1]Hoja1!$A$9:$AM$276,11,0)</f>
        <v>1000</v>
      </c>
      <c r="L142" s="16">
        <f>SUM(F142:J142)</f>
        <v>11143.4</v>
      </c>
      <c r="M142" s="15">
        <f>VLOOKUP($A142,[1]Hoja1!$A$9:$AM$276,37,0)</f>
        <v>1143.3800000000001</v>
      </c>
      <c r="N142" s="16">
        <f>+L142-M142</f>
        <v>10000.02</v>
      </c>
    </row>
    <row r="143" spans="1:14" ht="15" customHeight="1" x14ac:dyDescent="0.25">
      <c r="L143" s="21"/>
      <c r="M143" s="21"/>
      <c r="N143" s="21"/>
    </row>
    <row r="144" spans="1:14" s="11" customFormat="1" ht="17.25" customHeight="1" x14ac:dyDescent="0.25">
      <c r="A144" s="6" t="s">
        <v>235</v>
      </c>
      <c r="B144" s="7"/>
      <c r="C144" s="8"/>
      <c r="D144" s="8"/>
      <c r="E144" s="9"/>
      <c r="F144" s="9"/>
      <c r="G144" s="8"/>
      <c r="H144" s="8"/>
      <c r="I144" s="8"/>
      <c r="J144" s="8"/>
      <c r="K144" s="8"/>
      <c r="L144" s="10"/>
      <c r="M144" s="10"/>
      <c r="N144" s="10"/>
    </row>
    <row r="145" spans="1:14" s="11" customFormat="1" ht="10.5" customHeight="1" x14ac:dyDescent="0.2">
      <c r="A145" s="37" t="s">
        <v>237</v>
      </c>
      <c r="B145" s="38" t="s">
        <v>238</v>
      </c>
      <c r="C145" s="14" t="s">
        <v>236</v>
      </c>
      <c r="D145" s="14" t="s">
        <v>144</v>
      </c>
      <c r="E145" s="15">
        <v>208</v>
      </c>
      <c r="F145" s="15">
        <f>VLOOKUP($A145,[1]Hoja1!$A$9:$AM$276,3,0)</f>
        <v>0</v>
      </c>
      <c r="G145" s="15">
        <f>VLOOKUP($A145,[1]Hoja1!$A$9:$AM$276,8,0)</f>
        <v>18569.509999999998</v>
      </c>
      <c r="H145" s="15">
        <f>VLOOKUP($A145,[1]Hoja1!$A$9:$AM$276,5,0)+VLOOKUP($A145,[1]Hoja1!$A$9:$AM$276,7,0)</f>
        <v>2437.4</v>
      </c>
      <c r="I145" s="15">
        <f>VLOOKUP($A145,[1]Hoja1!$A$9:$AM$276,4,0)+VLOOKUP($A145,[1]Hoja1!$A$9:$AM$276,6,0)</f>
        <v>0</v>
      </c>
      <c r="J145" s="15">
        <f>VLOOKUP($A145,[1]Hoja1!$A$9:$AM$276,9,0)+VLOOKUP($A145,[1]Hoja1!$A$9:$AM$276,10,0)+VLOOKUP($A145,[1]Hoja1!$A$9:$AM$276,12,0)+VLOOKUP($A145,[1]Hoja1!$A$9:$AM$276,13,0)</f>
        <v>164544.6</v>
      </c>
      <c r="K145" s="15">
        <f>VLOOKUP($A145,[1]Hoja1!$A$9:$AM$276,11,0)</f>
        <v>0</v>
      </c>
      <c r="L145" s="16">
        <f>SUM(F145:J145)</f>
        <v>185551.51</v>
      </c>
      <c r="M145" s="15">
        <f>VLOOKUP($A145,[1]Hoja1!$A$9:$AM$276,37,0)</f>
        <v>12642.7</v>
      </c>
      <c r="N145" s="16">
        <f>+L145-M145</f>
        <v>172908.81</v>
      </c>
    </row>
    <row r="146" spans="1:14" ht="15" customHeight="1" x14ac:dyDescent="0.25">
      <c r="L146" s="21"/>
      <c r="M146" s="21"/>
      <c r="N146" s="21"/>
    </row>
    <row r="148" spans="1:14" ht="17.25" hidden="1" customHeight="1" x14ac:dyDescent="0.25">
      <c r="L148" s="22">
        <f>SUM(L7:L145)</f>
        <v>1279147.8599999994</v>
      </c>
      <c r="M148" s="22">
        <f>SUM(M7:M145)</f>
        <v>214505.54000000004</v>
      </c>
      <c r="N148" s="22">
        <f>SUM(N7:N145)</f>
        <v>1064642.32</v>
      </c>
    </row>
    <row r="149" spans="1:14" ht="17.25" hidden="1" customHeight="1" x14ac:dyDescent="0.2">
      <c r="J149" s="20"/>
      <c r="K149" s="20"/>
      <c r="L149" s="25">
        <v>1279147.8600000001</v>
      </c>
      <c r="M149" s="25">
        <v>214505.54</v>
      </c>
      <c r="N149" s="25">
        <v>1064642.32</v>
      </c>
    </row>
    <row r="150" spans="1:14" ht="17.25" hidden="1" customHeight="1" x14ac:dyDescent="0.2">
      <c r="L150" s="24">
        <f>+L148-L149</f>
        <v>0</v>
      </c>
      <c r="M150" s="24">
        <f t="shared" ref="M150:N150" si="47">+M148-M149</f>
        <v>0</v>
      </c>
      <c r="N150" s="24">
        <f t="shared" si="47"/>
        <v>0</v>
      </c>
    </row>
    <row r="151" spans="1:14" ht="17.25" customHeight="1" x14ac:dyDescent="0.2">
      <c r="L151" s="25"/>
      <c r="M151" s="25"/>
      <c r="N151" s="25"/>
    </row>
    <row r="152" spans="1:14" ht="17.25" customHeight="1" x14ac:dyDescent="0.2">
      <c r="L152" s="25"/>
      <c r="M152" s="25"/>
      <c r="N152" s="25"/>
    </row>
    <row r="153" spans="1:14" ht="17.25" customHeight="1" x14ac:dyDescent="0.25">
      <c r="L153" s="23"/>
      <c r="M153" s="23"/>
      <c r="N153" s="23"/>
    </row>
    <row r="154" spans="1:14" ht="17.25" customHeight="1" x14ac:dyDescent="0.25"/>
    <row r="155" spans="1:14" ht="17.25" customHeight="1" x14ac:dyDescent="0.25"/>
    <row r="156" spans="1:14" ht="17.25" customHeight="1" x14ac:dyDescent="0.25"/>
    <row r="157" spans="1:14" ht="17.25" customHeight="1" x14ac:dyDescent="0.25"/>
    <row r="158" spans="1:14" ht="17.25" customHeight="1" x14ac:dyDescent="0.25"/>
    <row r="159" spans="1:14" ht="17.25" customHeight="1" x14ac:dyDescent="0.25"/>
    <row r="160" spans="1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</sheetData>
  <autoFilter ref="A6:N147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conditionalFormatting sqref="A145:B145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2023-05-12T18:05:05Z</dcterms:modified>
</cp:coreProperties>
</file>