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4A53369B-2E85-4827-B32B-74EB272F3B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externalReferences>
    <externalReference r:id="rId2"/>
  </externalReferences>
  <definedNames>
    <definedName name="_xlnm._FilterDatabase" localSheetId="0" hidden="1">Agosto!$A$6:$M$128</definedName>
    <definedName name="_xlnm.Print_Area" localSheetId="0">Agosto!$A$1:$M$126</definedName>
    <definedName name="_xlnm.Print_Titles" localSheetId="0">Agosto!$1:$6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4" i="1" l="1"/>
  <c r="F94" i="1"/>
  <c r="F8" i="1"/>
  <c r="L126" i="1"/>
  <c r="L123" i="1"/>
  <c r="L120" i="1"/>
  <c r="L117" i="1"/>
  <c r="L114" i="1"/>
  <c r="L111" i="1"/>
  <c r="L110" i="1"/>
  <c r="L107" i="1"/>
  <c r="L106" i="1"/>
  <c r="L105" i="1"/>
  <c r="L104" i="1"/>
  <c r="L101" i="1"/>
  <c r="L98" i="1"/>
  <c r="L95" i="1"/>
  <c r="L94" i="1"/>
  <c r="L91" i="1"/>
  <c r="L90" i="1"/>
  <c r="L87" i="1"/>
  <c r="L84" i="1"/>
  <c r="L81" i="1"/>
  <c r="L80" i="1"/>
  <c r="L77" i="1"/>
  <c r="L74" i="1"/>
  <c r="L73" i="1"/>
  <c r="L70" i="1"/>
  <c r="L69" i="1"/>
  <c r="L64" i="1"/>
  <c r="L63" i="1"/>
  <c r="L62" i="1"/>
  <c r="L61" i="1"/>
  <c r="L58" i="1"/>
  <c r="L57" i="1"/>
  <c r="L56" i="1"/>
  <c r="L55" i="1"/>
  <c r="L54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1" i="1"/>
  <c r="L30" i="1"/>
  <c r="L29" i="1"/>
  <c r="L26" i="1"/>
  <c r="L22" i="1"/>
  <c r="L19" i="1"/>
  <c r="L18" i="1"/>
  <c r="L14" i="1"/>
  <c r="L13" i="1"/>
  <c r="L12" i="1"/>
  <c r="L11" i="1"/>
  <c r="L10" i="1"/>
  <c r="L9" i="1"/>
  <c r="L8" i="1"/>
  <c r="J13" i="1"/>
  <c r="I13" i="1"/>
  <c r="H13" i="1"/>
  <c r="G13" i="1"/>
  <c r="F13" i="1"/>
  <c r="E13" i="1" s="1"/>
  <c r="J126" i="1"/>
  <c r="I126" i="1"/>
  <c r="H126" i="1"/>
  <c r="G126" i="1"/>
  <c r="F126" i="1"/>
  <c r="J123" i="1"/>
  <c r="I123" i="1"/>
  <c r="H123" i="1"/>
  <c r="G123" i="1"/>
  <c r="F123" i="1"/>
  <c r="J120" i="1"/>
  <c r="I120" i="1"/>
  <c r="H120" i="1"/>
  <c r="G120" i="1"/>
  <c r="F120" i="1"/>
  <c r="J117" i="1"/>
  <c r="I117" i="1"/>
  <c r="H117" i="1"/>
  <c r="G117" i="1"/>
  <c r="F117" i="1"/>
  <c r="J114" i="1"/>
  <c r="I114" i="1"/>
  <c r="H114" i="1"/>
  <c r="G114" i="1"/>
  <c r="F114" i="1"/>
  <c r="J111" i="1"/>
  <c r="I111" i="1"/>
  <c r="H111" i="1"/>
  <c r="G111" i="1"/>
  <c r="F111" i="1"/>
  <c r="J110" i="1"/>
  <c r="I110" i="1"/>
  <c r="H110" i="1"/>
  <c r="G110" i="1"/>
  <c r="F110" i="1"/>
  <c r="J107" i="1"/>
  <c r="I107" i="1"/>
  <c r="H107" i="1"/>
  <c r="G107" i="1"/>
  <c r="F107" i="1"/>
  <c r="J106" i="1"/>
  <c r="I106" i="1"/>
  <c r="H106" i="1"/>
  <c r="G106" i="1"/>
  <c r="F106" i="1"/>
  <c r="J105" i="1"/>
  <c r="I105" i="1"/>
  <c r="H105" i="1"/>
  <c r="G105" i="1"/>
  <c r="F105" i="1"/>
  <c r="J104" i="1"/>
  <c r="I104" i="1"/>
  <c r="H104" i="1"/>
  <c r="G104" i="1"/>
  <c r="F104" i="1"/>
  <c r="J101" i="1"/>
  <c r="I101" i="1"/>
  <c r="H101" i="1"/>
  <c r="G101" i="1"/>
  <c r="F101" i="1"/>
  <c r="J98" i="1"/>
  <c r="I98" i="1"/>
  <c r="H98" i="1"/>
  <c r="G98" i="1"/>
  <c r="F98" i="1"/>
  <c r="J95" i="1"/>
  <c r="I95" i="1"/>
  <c r="H95" i="1"/>
  <c r="G95" i="1"/>
  <c r="F95" i="1"/>
  <c r="J91" i="1"/>
  <c r="I91" i="1"/>
  <c r="H91" i="1"/>
  <c r="G91" i="1"/>
  <c r="F91" i="1"/>
  <c r="J90" i="1"/>
  <c r="I90" i="1"/>
  <c r="H90" i="1"/>
  <c r="G90" i="1"/>
  <c r="F90" i="1"/>
  <c r="J87" i="1"/>
  <c r="I87" i="1"/>
  <c r="H87" i="1"/>
  <c r="G87" i="1"/>
  <c r="F87" i="1"/>
  <c r="J84" i="1"/>
  <c r="I84" i="1"/>
  <c r="H84" i="1"/>
  <c r="G84" i="1"/>
  <c r="F84" i="1"/>
  <c r="J81" i="1"/>
  <c r="I81" i="1"/>
  <c r="H81" i="1"/>
  <c r="G81" i="1"/>
  <c r="F81" i="1"/>
  <c r="J80" i="1"/>
  <c r="I80" i="1"/>
  <c r="H80" i="1"/>
  <c r="G80" i="1"/>
  <c r="F80" i="1"/>
  <c r="J77" i="1"/>
  <c r="I77" i="1"/>
  <c r="H77" i="1"/>
  <c r="G77" i="1"/>
  <c r="F77" i="1"/>
  <c r="J74" i="1"/>
  <c r="I74" i="1"/>
  <c r="H74" i="1"/>
  <c r="G74" i="1"/>
  <c r="F74" i="1"/>
  <c r="J73" i="1"/>
  <c r="I73" i="1"/>
  <c r="H73" i="1"/>
  <c r="G73" i="1"/>
  <c r="F73" i="1"/>
  <c r="J70" i="1"/>
  <c r="I70" i="1"/>
  <c r="H70" i="1"/>
  <c r="G70" i="1"/>
  <c r="F70" i="1"/>
  <c r="J69" i="1"/>
  <c r="I69" i="1"/>
  <c r="H69" i="1"/>
  <c r="G69" i="1"/>
  <c r="F69" i="1"/>
  <c r="J64" i="1"/>
  <c r="I64" i="1"/>
  <c r="H64" i="1"/>
  <c r="G64" i="1"/>
  <c r="F64" i="1"/>
  <c r="J63" i="1"/>
  <c r="I63" i="1"/>
  <c r="H63" i="1"/>
  <c r="G63" i="1"/>
  <c r="F63" i="1"/>
  <c r="J62" i="1"/>
  <c r="I62" i="1"/>
  <c r="H62" i="1"/>
  <c r="G62" i="1"/>
  <c r="F62" i="1"/>
  <c r="J61" i="1"/>
  <c r="I61" i="1"/>
  <c r="H61" i="1"/>
  <c r="G61" i="1"/>
  <c r="F61" i="1"/>
  <c r="J58" i="1"/>
  <c r="I58" i="1"/>
  <c r="H58" i="1"/>
  <c r="G58" i="1"/>
  <c r="F58" i="1"/>
  <c r="J57" i="1"/>
  <c r="I57" i="1"/>
  <c r="H57" i="1"/>
  <c r="G57" i="1"/>
  <c r="F57" i="1"/>
  <c r="J56" i="1"/>
  <c r="I56" i="1"/>
  <c r="H56" i="1"/>
  <c r="G56" i="1"/>
  <c r="F56" i="1"/>
  <c r="J55" i="1"/>
  <c r="I55" i="1"/>
  <c r="H55" i="1"/>
  <c r="G55" i="1"/>
  <c r="F55" i="1"/>
  <c r="J54" i="1"/>
  <c r="I54" i="1"/>
  <c r="H54" i="1"/>
  <c r="G54" i="1"/>
  <c r="F54" i="1"/>
  <c r="J51" i="1"/>
  <c r="I51" i="1"/>
  <c r="H51" i="1"/>
  <c r="G51" i="1"/>
  <c r="F51" i="1"/>
  <c r="J50" i="1"/>
  <c r="I50" i="1"/>
  <c r="H50" i="1"/>
  <c r="G50" i="1"/>
  <c r="F50" i="1"/>
  <c r="E50" i="1" s="1"/>
  <c r="J49" i="1"/>
  <c r="I49" i="1"/>
  <c r="H49" i="1"/>
  <c r="G49" i="1"/>
  <c r="F49" i="1"/>
  <c r="J48" i="1"/>
  <c r="I48" i="1"/>
  <c r="H48" i="1"/>
  <c r="G48" i="1"/>
  <c r="F48" i="1"/>
  <c r="J47" i="1"/>
  <c r="I47" i="1"/>
  <c r="H47" i="1"/>
  <c r="G47" i="1"/>
  <c r="F47" i="1"/>
  <c r="J46" i="1"/>
  <c r="I46" i="1"/>
  <c r="H46" i="1"/>
  <c r="G46" i="1"/>
  <c r="F46" i="1"/>
  <c r="J45" i="1"/>
  <c r="I45" i="1"/>
  <c r="H45" i="1"/>
  <c r="G45" i="1"/>
  <c r="F45" i="1"/>
  <c r="J44" i="1"/>
  <c r="I44" i="1"/>
  <c r="H44" i="1"/>
  <c r="G44" i="1"/>
  <c r="F44" i="1"/>
  <c r="J43" i="1"/>
  <c r="I43" i="1"/>
  <c r="H43" i="1"/>
  <c r="G43" i="1"/>
  <c r="F43" i="1"/>
  <c r="J42" i="1"/>
  <c r="I42" i="1"/>
  <c r="H42" i="1"/>
  <c r="G42" i="1"/>
  <c r="F42" i="1"/>
  <c r="J41" i="1"/>
  <c r="I41" i="1"/>
  <c r="H41" i="1"/>
  <c r="G41" i="1"/>
  <c r="F41" i="1"/>
  <c r="J40" i="1"/>
  <c r="I40" i="1"/>
  <c r="H40" i="1"/>
  <c r="G40" i="1"/>
  <c r="F40" i="1"/>
  <c r="J39" i="1"/>
  <c r="I39" i="1"/>
  <c r="H39" i="1"/>
  <c r="G39" i="1"/>
  <c r="F39" i="1"/>
  <c r="J38" i="1"/>
  <c r="I38" i="1"/>
  <c r="H38" i="1"/>
  <c r="G38" i="1"/>
  <c r="F38" i="1"/>
  <c r="J37" i="1"/>
  <c r="I37" i="1"/>
  <c r="H37" i="1"/>
  <c r="G37" i="1"/>
  <c r="F37" i="1"/>
  <c r="J36" i="1"/>
  <c r="I36" i="1"/>
  <c r="H36" i="1"/>
  <c r="G36" i="1"/>
  <c r="F36" i="1"/>
  <c r="J35" i="1"/>
  <c r="I35" i="1"/>
  <c r="H35" i="1"/>
  <c r="G35" i="1"/>
  <c r="F35" i="1"/>
  <c r="J34" i="1"/>
  <c r="I34" i="1"/>
  <c r="H34" i="1"/>
  <c r="G34" i="1"/>
  <c r="F34" i="1"/>
  <c r="J31" i="1"/>
  <c r="I31" i="1"/>
  <c r="H31" i="1"/>
  <c r="G31" i="1"/>
  <c r="F31" i="1"/>
  <c r="J30" i="1"/>
  <c r="I30" i="1"/>
  <c r="H30" i="1"/>
  <c r="G30" i="1"/>
  <c r="F30" i="1"/>
  <c r="J29" i="1"/>
  <c r="I29" i="1"/>
  <c r="H29" i="1"/>
  <c r="G29" i="1"/>
  <c r="F29" i="1"/>
  <c r="J26" i="1"/>
  <c r="I26" i="1"/>
  <c r="H26" i="1"/>
  <c r="G26" i="1"/>
  <c r="F26" i="1"/>
  <c r="J22" i="1"/>
  <c r="I22" i="1"/>
  <c r="H22" i="1"/>
  <c r="G22" i="1"/>
  <c r="F22" i="1"/>
  <c r="J19" i="1"/>
  <c r="I19" i="1"/>
  <c r="H19" i="1"/>
  <c r="G19" i="1"/>
  <c r="F19" i="1"/>
  <c r="J18" i="1"/>
  <c r="I18" i="1"/>
  <c r="H18" i="1"/>
  <c r="G18" i="1"/>
  <c r="F18" i="1"/>
  <c r="J14" i="1"/>
  <c r="I14" i="1"/>
  <c r="H14" i="1"/>
  <c r="G14" i="1"/>
  <c r="F14" i="1"/>
  <c r="E14" i="1" s="1"/>
  <c r="J12" i="1"/>
  <c r="I12" i="1"/>
  <c r="H12" i="1"/>
  <c r="G12" i="1"/>
  <c r="F12" i="1"/>
  <c r="E12" i="1" s="1"/>
  <c r="J11" i="1"/>
  <c r="I11" i="1"/>
  <c r="H11" i="1"/>
  <c r="G11" i="1"/>
  <c r="F11" i="1"/>
  <c r="J10" i="1"/>
  <c r="I10" i="1"/>
  <c r="H10" i="1"/>
  <c r="G10" i="1"/>
  <c r="F10" i="1"/>
  <c r="J9" i="1"/>
  <c r="I9" i="1"/>
  <c r="H9" i="1"/>
  <c r="G9" i="1"/>
  <c r="F9" i="1"/>
  <c r="J8" i="1"/>
  <c r="I8" i="1"/>
  <c r="H8" i="1"/>
  <c r="G8" i="1"/>
  <c r="E30" i="1"/>
  <c r="E98" i="1"/>
  <c r="M94" i="1"/>
  <c r="K13" i="1" l="1"/>
  <c r="M13" i="1" s="1"/>
  <c r="K104" i="1"/>
  <c r="M104" i="1" s="1"/>
  <c r="K12" i="1"/>
  <c r="M12" i="1" s="1"/>
  <c r="K110" i="1"/>
  <c r="M110" i="1" s="1"/>
  <c r="K30" i="1"/>
  <c r="M30" i="1" s="1"/>
  <c r="K70" i="1"/>
  <c r="M70" i="1" s="1"/>
  <c r="K80" i="1"/>
  <c r="M80" i="1" s="1"/>
  <c r="K90" i="1"/>
  <c r="M90" i="1" s="1"/>
  <c r="K14" i="1"/>
  <c r="M14" i="1" s="1"/>
  <c r="K26" i="1"/>
  <c r="M26" i="1" s="1"/>
  <c r="K39" i="1"/>
  <c r="M39" i="1" s="1"/>
  <c r="K43" i="1"/>
  <c r="M43" i="1" s="1"/>
  <c r="K47" i="1"/>
  <c r="M47" i="1" s="1"/>
  <c r="K51" i="1"/>
  <c r="M51" i="1" s="1"/>
  <c r="K57" i="1"/>
  <c r="M57" i="1" s="1"/>
  <c r="K63" i="1"/>
  <c r="M63" i="1" s="1"/>
  <c r="K22" i="1"/>
  <c r="M22" i="1" s="1"/>
  <c r="K35" i="1"/>
  <c r="M35" i="1" s="1"/>
  <c r="K34" i="1"/>
  <c r="M34" i="1" s="1"/>
  <c r="K42" i="1"/>
  <c r="M42" i="1" s="1"/>
  <c r="K50" i="1"/>
  <c r="M50" i="1" s="1"/>
  <c r="K56" i="1"/>
  <c r="M56" i="1" s="1"/>
  <c r="K62" i="1"/>
  <c r="M62" i="1" s="1"/>
  <c r="K69" i="1"/>
  <c r="M69" i="1" s="1"/>
  <c r="K77" i="1"/>
  <c r="M77" i="1" s="1"/>
  <c r="K87" i="1"/>
  <c r="M87" i="1" s="1"/>
  <c r="K95" i="1"/>
  <c r="M95" i="1" s="1"/>
  <c r="K101" i="1"/>
  <c r="M101" i="1" s="1"/>
  <c r="K107" i="1"/>
  <c r="M107" i="1" s="1"/>
  <c r="K117" i="1"/>
  <c r="M117" i="1" s="1"/>
  <c r="K126" i="1"/>
  <c r="M126" i="1" s="1"/>
  <c r="K11" i="1"/>
  <c r="M11" i="1" s="1"/>
  <c r="K19" i="1"/>
  <c r="M19" i="1" s="1"/>
  <c r="K38" i="1"/>
  <c r="M38" i="1" s="1"/>
  <c r="K46" i="1"/>
  <c r="M46" i="1" s="1"/>
  <c r="K10" i="1"/>
  <c r="M10" i="1" s="1"/>
  <c r="K31" i="1"/>
  <c r="M31" i="1" s="1"/>
  <c r="K41" i="1"/>
  <c r="M41" i="1" s="1"/>
  <c r="K49" i="1"/>
  <c r="M49" i="1" s="1"/>
  <c r="K55" i="1"/>
  <c r="M55" i="1" s="1"/>
  <c r="K74" i="1"/>
  <c r="M74" i="1" s="1"/>
  <c r="K84" i="1"/>
  <c r="M84" i="1" s="1"/>
  <c r="K106" i="1"/>
  <c r="M106" i="1" s="1"/>
  <c r="K114" i="1"/>
  <c r="M114" i="1" s="1"/>
  <c r="K123" i="1"/>
  <c r="M123" i="1" s="1"/>
  <c r="K37" i="1"/>
  <c r="M37" i="1" s="1"/>
  <c r="K45" i="1"/>
  <c r="M45" i="1" s="1"/>
  <c r="K61" i="1"/>
  <c r="M61" i="1" s="1"/>
  <c r="K18" i="1"/>
  <c r="M18" i="1" s="1"/>
  <c r="K9" i="1"/>
  <c r="M9" i="1" s="1"/>
  <c r="M23" i="1"/>
  <c r="K40" i="1"/>
  <c r="M40" i="1" s="1"/>
  <c r="K44" i="1"/>
  <c r="M44" i="1" s="1"/>
  <c r="K54" i="1"/>
  <c r="M54" i="1" s="1"/>
  <c r="K58" i="1"/>
  <c r="M58" i="1" s="1"/>
  <c r="K64" i="1"/>
  <c r="M64" i="1" s="1"/>
  <c r="K73" i="1"/>
  <c r="M73" i="1" s="1"/>
  <c r="K81" i="1"/>
  <c r="M81" i="1" s="1"/>
  <c r="K91" i="1"/>
  <c r="M91" i="1" s="1"/>
  <c r="K105" i="1"/>
  <c r="M105" i="1" s="1"/>
  <c r="K111" i="1"/>
  <c r="M111" i="1" s="1"/>
  <c r="K120" i="1"/>
  <c r="M120" i="1" s="1"/>
  <c r="K29" i="1"/>
  <c r="M29" i="1" s="1"/>
  <c r="K36" i="1"/>
  <c r="M36" i="1" s="1"/>
  <c r="K48" i="1"/>
  <c r="M48" i="1" s="1"/>
  <c r="E63" i="1"/>
  <c r="K98" i="1"/>
  <c r="M98" i="1" s="1"/>
  <c r="L129" i="1"/>
  <c r="L131" i="1" s="1"/>
  <c r="E90" i="1"/>
  <c r="E117" i="1" l="1"/>
  <c r="E18" i="1"/>
  <c r="E123" i="1"/>
  <c r="E114" i="1"/>
  <c r="E107" i="1"/>
  <c r="E105" i="1"/>
  <c r="E95" i="1"/>
  <c r="E84" i="1"/>
  <c r="E80" i="1"/>
  <c r="E74" i="1"/>
  <c r="E70" i="1"/>
  <c r="E69" i="1"/>
  <c r="E58" i="1"/>
  <c r="E56" i="1"/>
  <c r="E54" i="1"/>
  <c r="E49" i="1"/>
  <c r="E47" i="1"/>
  <c r="E45" i="1"/>
  <c r="E43" i="1"/>
  <c r="E41" i="1"/>
  <c r="E39" i="1"/>
  <c r="E37" i="1"/>
  <c r="E35" i="1"/>
  <c r="E29" i="1"/>
  <c r="E22" i="1"/>
  <c r="E19" i="1"/>
  <c r="E120" i="1"/>
  <c r="E11" i="1"/>
  <c r="E9" i="1"/>
  <c r="E26" i="1" l="1"/>
  <c r="E81" i="1"/>
  <c r="E101" i="1"/>
  <c r="E106" i="1"/>
  <c r="E111" i="1"/>
  <c r="E55" i="1"/>
  <c r="E61" i="1"/>
  <c r="E73" i="1"/>
  <c r="E126" i="1"/>
  <c r="E10" i="1"/>
  <c r="E34" i="1"/>
  <c r="E38" i="1"/>
  <c r="E42" i="1"/>
  <c r="E46" i="1"/>
  <c r="E36" i="1"/>
  <c r="E40" i="1"/>
  <c r="E44" i="1"/>
  <c r="E48" i="1"/>
  <c r="E57" i="1"/>
  <c r="E62" i="1"/>
  <c r="E77" i="1"/>
  <c r="E87" i="1"/>
  <c r="E104" i="1"/>
  <c r="E110" i="1"/>
  <c r="E8" i="1" l="1"/>
  <c r="K8" i="1" l="1"/>
  <c r="K129" i="1" s="1"/>
  <c r="K131" i="1" s="1"/>
  <c r="M8" i="1" l="1"/>
  <c r="M129" i="1" l="1"/>
  <c r="M131" i="1" s="1"/>
</calcChain>
</file>

<file path=xl/sharedStrings.xml><?xml version="1.0" encoding="utf-8"?>
<sst xmlns="http://schemas.openxmlformats.org/spreadsheetml/2006/main" count="314" uniqueCount="199">
  <si>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</si>
  <si>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</si>
  <si>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</si>
  <si>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</si>
  <si>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</si>
  <si>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</si>
  <si>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</si>
  <si>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</si>
  <si>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</si>
  <si>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</si>
  <si>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</si>
  <si>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</si>
  <si>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</si>
  <si>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</si>
  <si>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</si>
  <si>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</si>
  <si>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</si>
  <si>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</si>
  <si>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</si>
  <si>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00113</t>
  </si>
  <si>
    <t>Hernandez Murillo Jose Adrian</t>
  </si>
  <si>
    <t>00199</t>
  </si>
  <si>
    <t>Meza Arana Mayra Gisela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</si>
  <si>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</si>
  <si>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</si>
  <si>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</si>
  <si>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</si>
  <si>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</si>
  <si>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</si>
  <si>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</si>
  <si>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</si>
  <si>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</si>
  <si>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</si>
  <si>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</si>
  <si>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</si>
  <si>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</si>
  <si>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</si>
  <si>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</si>
  <si>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</si>
  <si>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</si>
  <si>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</si>
  <si>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</si>
  <si>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</si>
  <si>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</si>
  <si>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</si>
  <si>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</si>
  <si>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</si>
  <si>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</si>
  <si>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</si>
  <si>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</si>
  <si>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</si>
  <si>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</si>
  <si>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</si>
  <si>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</si>
  <si>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</si>
  <si>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</si>
  <si>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</si>
  <si>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</si>
  <si>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</si>
  <si>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</si>
  <si>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</si>
  <si>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</si>
  <si>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</si>
  <si>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</si>
  <si>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</si>
  <si>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</si>
  <si>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</si>
  <si>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</si>
  <si>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</si>
  <si>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</si>
  <si>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</si>
  <si>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</si>
  <si>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</si>
  <si>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</si>
  <si>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</si>
  <si>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</si>
  <si>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</si>
  <si>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</si>
  <si>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</si>
  <si>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</si>
  <si>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</si>
  <si>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</si>
  <si>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</si>
  <si>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</si>
  <si>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</si>
  <si>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</si>
  <si>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</si>
  <si>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</si>
  <si>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</si>
  <si>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</si>
  <si>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</si>
  <si>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</si>
  <si>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</si>
  <si>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</si>
  <si>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</si>
  <si>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</si>
  <si>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</si>
  <si>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</si>
  <si>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</si>
  <si>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</si>
  <si>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</si>
  <si>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</si>
  <si>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</si>
  <si>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</si>
  <si>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</si>
  <si>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</si>
  <si>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</si>
  <si>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</si>
  <si>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</si>
  <si>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</si>
  <si>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</si>
  <si>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</si>
  <si>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</si>
  <si>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</si>
  <si>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</si>
  <si>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</si>
  <si>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</si>
  <si>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</si>
  <si>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</si>
  <si>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</si>
  <si>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</si>
  <si>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</si>
  <si>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Administrativo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</si>
  <si>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</si>
  <si>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</si>
  <si>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</si>
  <si>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</si>
  <si>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</si>
  <si>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</si>
  <si>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</si>
  <si>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</si>
  <si>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</si>
  <si>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</si>
  <si>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</si>
  <si>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</si>
  <si>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00856</t>
  </si>
  <si>
    <t>00067</t>
  </si>
  <si>
    <t>00863</t>
  </si>
  <si>
    <t>00855</t>
  </si>
  <si>
    <t>00857</t>
  </si>
  <si>
    <t>00837</t>
  </si>
  <si>
    <t>00870</t>
  </si>
  <si>
    <t>00864</t>
  </si>
  <si>
    <t>00868</t>
  </si>
  <si>
    <t>00871</t>
  </si>
  <si>
    <t>00848</t>
  </si>
  <si>
    <t>00858</t>
  </si>
  <si>
    <t>00839</t>
  </si>
  <si>
    <t>00840</t>
  </si>
  <si>
    <t>00861</t>
  </si>
  <si>
    <t>00862</t>
  </si>
  <si>
    <t>00876</t>
  </si>
  <si>
    <t>Perez Palacios Jorge Antonio</t>
  </si>
  <si>
    <t>00850</t>
  </si>
  <si>
    <t>Becerra Iñiguez Julio Ricardo</t>
  </si>
  <si>
    <t>00879</t>
  </si>
  <si>
    <t>00878</t>
  </si>
  <si>
    <t>Tovar Covarrubias Brianda Jackeline</t>
  </si>
  <si>
    <t>00880</t>
  </si>
  <si>
    <t>Macias Lopez Roberto</t>
  </si>
  <si>
    <t>Sueldo - Bruto  Mensual</t>
  </si>
  <si>
    <t xml:space="preserve">Sueldos </t>
  </si>
  <si>
    <t>00887</t>
  </si>
  <si>
    <t>De Leon Meza Hugo Fidencio</t>
  </si>
  <si>
    <t>00889</t>
  </si>
  <si>
    <t>Rodriguez Orozco Luis Manuel</t>
  </si>
  <si>
    <t xml:space="preserve">Secretario </t>
  </si>
  <si>
    <t>00912</t>
  </si>
  <si>
    <t>Cuevas Chacon Jose Luis</t>
  </si>
  <si>
    <t>00927</t>
  </si>
  <si>
    <t>Coronado Rojas Jenifer Yaneth</t>
  </si>
  <si>
    <t>00936</t>
  </si>
  <si>
    <t>Hernandez Arriaga Erik Daniel</t>
  </si>
  <si>
    <t>Departamento 4122 CDE SECRETARIA DE OPERACIÓN POLITICA</t>
  </si>
  <si>
    <t>00061</t>
  </si>
  <si>
    <t>Arreola Castañeda Alberto</t>
  </si>
  <si>
    <t>Departamento 17 OMPRI</t>
  </si>
  <si>
    <t>00948</t>
  </si>
  <si>
    <t>Guerrero Ruvalcaba Jose De Jesus</t>
  </si>
  <si>
    <t>Santana Aguilar Maria Felix</t>
  </si>
  <si>
    <t>Departamento CENTRO DE MEDIACION</t>
  </si>
  <si>
    <t>00949</t>
  </si>
  <si>
    <t>Diaz Cuarenta Maritza Lizette</t>
  </si>
  <si>
    <t>00951</t>
  </si>
  <si>
    <t>Perez Murillo Veronica del Carmen</t>
  </si>
  <si>
    <t>00950</t>
  </si>
  <si>
    <t>Garcia Blas Luis</t>
  </si>
  <si>
    <t>00952</t>
  </si>
  <si>
    <t>Padilla Cruz Pablo Antonio</t>
  </si>
  <si>
    <t>00902</t>
  </si>
  <si>
    <t>Diaz Cervantes Oscar Ivan</t>
  </si>
  <si>
    <t>Fotografo</t>
  </si>
  <si>
    <t>00953</t>
  </si>
  <si>
    <t>Quintero Gonzalez Eduardo</t>
  </si>
  <si>
    <t>Chofer</t>
  </si>
  <si>
    <t>AGOSTO DE 2022</t>
  </si>
  <si>
    <t>00954</t>
  </si>
  <si>
    <t>Ortega Villela Alejandro</t>
  </si>
  <si>
    <t>Diseñador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</si>
</sst>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Alignment="1">
      <alignment horizontal="center" vertical="center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</cellXfs>
  <cellStyles count="14">
    <cellStyle name="Millares" xfId="1" builtinId="3"/>
    <cellStyle name="Normal" xfId="0" builtinId="0"/>
    <cellStyle name="Normal 10" xfId="10" xr:uid="{00000000-0005-0000-0000-000002000000}"/>
    <cellStyle name="Normal 11" xfId="11" xr:uid="{00000000-0005-0000-0000-000003000000}"/>
    <cellStyle name="Normal 12" xfId="12" xr:uid="{00000000-0005-0000-0000-000004000000}"/>
    <cellStyle name="Normal 13" xfId="13" xr:uid="{00000000-0005-0000-0000-000005000000}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Normal 5" xfId="5" xr:uid="{00000000-0005-0000-0000-000009000000}"/>
    <cellStyle name="Normal 6" xfId="6" xr:uid="{00000000-0005-0000-0000-00000A000000}"/>
    <cellStyle name="Normal 7" xfId="7" xr:uid="{00000000-0005-0000-0000-00000B000000}"/>
    <cellStyle name="Normal 8" xfId="8" xr:uid="{00000000-0005-0000-0000-00000C000000}"/>
    <cellStyle name="Normal 9" xfId="9" xr:uid="{00000000-0005-0000-0000-00000D000000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8%20AGOSTO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00001</v>
          </cell>
          <cell r="B13" t="str">
            <v>Andrade Padilla Daniel</v>
          </cell>
          <cell r="C13">
            <v>11767.5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343</v>
          </cell>
          <cell r="J13">
            <v>0</v>
          </cell>
          <cell r="K13">
            <v>0</v>
          </cell>
          <cell r="L13">
            <v>12110.5</v>
          </cell>
          <cell r="M13">
            <v>0</v>
          </cell>
          <cell r="N13">
            <v>2043.93</v>
          </cell>
          <cell r="O13">
            <v>0</v>
          </cell>
          <cell r="P13">
            <v>0</v>
          </cell>
          <cell r="Q13">
            <v>0</v>
          </cell>
          <cell r="R13">
            <v>1202.27</v>
          </cell>
          <cell r="S13">
            <v>0</v>
          </cell>
          <cell r="T13">
            <v>1202.27</v>
          </cell>
          <cell r="U13">
            <v>347.66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3593.86</v>
          </cell>
          <cell r="AH13">
            <v>8516.64</v>
          </cell>
          <cell r="AI13">
            <v>241.1</v>
          </cell>
          <cell r="AJ13">
            <v>433.98</v>
          </cell>
          <cell r="AK13">
            <v>886.26</v>
          </cell>
          <cell r="AL13">
            <v>275.54000000000002</v>
          </cell>
          <cell r="AM13">
            <v>242.2</v>
          </cell>
        </row>
        <row r="14">
          <cell r="A14" t="str">
            <v>00005</v>
          </cell>
          <cell r="B14" t="str">
            <v>Contreras García Lucila</v>
          </cell>
          <cell r="C14">
            <v>14409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14409</v>
          </cell>
          <cell r="M14">
            <v>0</v>
          </cell>
          <cell r="N14">
            <v>0</v>
          </cell>
          <cell r="O14">
            <v>5994.16</v>
          </cell>
          <cell r="P14">
            <v>0</v>
          </cell>
          <cell r="Q14">
            <v>0</v>
          </cell>
          <cell r="R14">
            <v>1655.56</v>
          </cell>
          <cell r="S14">
            <v>0</v>
          </cell>
          <cell r="T14">
            <v>1655.56</v>
          </cell>
          <cell r="U14">
            <v>427.66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8077.38</v>
          </cell>
          <cell r="AH14">
            <v>6331.62</v>
          </cell>
          <cell r="AI14">
            <v>291.54000000000002</v>
          </cell>
          <cell r="AJ14">
            <v>524.78</v>
          </cell>
          <cell r="AK14">
            <v>968.4</v>
          </cell>
          <cell r="AL14">
            <v>333.2</v>
          </cell>
          <cell r="AM14">
            <v>288.18</v>
          </cell>
        </row>
        <row r="15">
          <cell r="A15" t="str">
            <v>00007</v>
          </cell>
          <cell r="B15" t="str">
            <v>De León Corona Jane Vanessa</v>
          </cell>
          <cell r="C15">
            <v>9806.25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9806.25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861.98</v>
          </cell>
          <cell r="S15">
            <v>0</v>
          </cell>
          <cell r="T15">
            <v>861.98</v>
          </cell>
          <cell r="U15">
            <v>308.44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1170.42</v>
          </cell>
          <cell r="AH15">
            <v>8635.83</v>
          </cell>
          <cell r="AI15">
            <v>212.72</v>
          </cell>
          <cell r="AJ15">
            <v>382.89</v>
          </cell>
          <cell r="AK15">
            <v>757.76</v>
          </cell>
          <cell r="AL15">
            <v>291.72000000000003</v>
          </cell>
          <cell r="AM15">
            <v>196.13</v>
          </cell>
        </row>
        <row r="16">
          <cell r="A16" t="str">
            <v>00015</v>
          </cell>
          <cell r="B16" t="str">
            <v>López Hueso Tayde Lucina</v>
          </cell>
          <cell r="C16">
            <v>14409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14409</v>
          </cell>
          <cell r="M16">
            <v>0</v>
          </cell>
          <cell r="N16">
            <v>4081.29</v>
          </cell>
          <cell r="O16">
            <v>0</v>
          </cell>
          <cell r="P16">
            <v>0</v>
          </cell>
          <cell r="Q16">
            <v>0</v>
          </cell>
          <cell r="R16">
            <v>1655.56</v>
          </cell>
          <cell r="S16">
            <v>0</v>
          </cell>
          <cell r="T16">
            <v>1655.56</v>
          </cell>
          <cell r="U16">
            <v>427.66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6164.51</v>
          </cell>
          <cell r="AH16">
            <v>8244.49</v>
          </cell>
          <cell r="AI16">
            <v>291.54000000000002</v>
          </cell>
          <cell r="AJ16">
            <v>524.76</v>
          </cell>
          <cell r="AK16">
            <v>968.4</v>
          </cell>
          <cell r="AL16">
            <v>333.18</v>
          </cell>
          <cell r="AM16">
            <v>288.18</v>
          </cell>
        </row>
        <row r="17">
          <cell r="A17" t="str">
            <v>00021</v>
          </cell>
          <cell r="B17" t="str">
            <v>Rojas Lopez Miguel Angel</v>
          </cell>
          <cell r="C17">
            <v>7654.26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198</v>
          </cell>
          <cell r="J17">
            <v>0</v>
          </cell>
          <cell r="K17">
            <v>0</v>
          </cell>
          <cell r="L17">
            <v>7852.26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583.95000000000005</v>
          </cell>
          <cell r="S17">
            <v>0</v>
          </cell>
          <cell r="T17">
            <v>583.95000000000005</v>
          </cell>
          <cell r="U17">
            <v>243.65</v>
          </cell>
          <cell r="V17">
            <v>700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1527.6</v>
          </cell>
          <cell r="AH17">
            <v>6324.66</v>
          </cell>
          <cell r="AI17">
            <v>173.29</v>
          </cell>
          <cell r="AJ17">
            <v>311.92</v>
          </cell>
          <cell r="AK17">
            <v>785.54</v>
          </cell>
          <cell r="AL17">
            <v>198.05</v>
          </cell>
          <cell r="AM17">
            <v>157.04</v>
          </cell>
        </row>
        <row r="18">
          <cell r="A18" t="str">
            <v>00042</v>
          </cell>
          <cell r="B18" t="str">
            <v>Muciño Velazquez Erika Viviana</v>
          </cell>
          <cell r="C18">
            <v>9800.7000000000007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9800.7000000000007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811.94</v>
          </cell>
          <cell r="S18">
            <v>0</v>
          </cell>
          <cell r="T18">
            <v>811.94</v>
          </cell>
          <cell r="U18">
            <v>279.8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1091.74</v>
          </cell>
          <cell r="AH18">
            <v>8708.9599999999991</v>
          </cell>
          <cell r="AI18">
            <v>198.3</v>
          </cell>
          <cell r="AJ18">
            <v>356.94</v>
          </cell>
          <cell r="AK18">
            <v>816.54</v>
          </cell>
          <cell r="AL18">
            <v>226.64</v>
          </cell>
          <cell r="AM18">
            <v>196.02</v>
          </cell>
        </row>
        <row r="19">
          <cell r="A19" t="str">
            <v>00061</v>
          </cell>
          <cell r="B19" t="str">
            <v>Arreola Castañeda Alberto</v>
          </cell>
          <cell r="C19">
            <v>9999.9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3614.72</v>
          </cell>
          <cell r="J19">
            <v>0</v>
          </cell>
          <cell r="K19">
            <v>0</v>
          </cell>
          <cell r="L19">
            <v>13614.62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1485.88</v>
          </cell>
          <cell r="S19">
            <v>0</v>
          </cell>
          <cell r="T19">
            <v>1485.88</v>
          </cell>
          <cell r="U19">
            <v>386.52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1872.4</v>
          </cell>
          <cell r="AH19">
            <v>11742.22</v>
          </cell>
          <cell r="AI19">
            <v>265.60000000000002</v>
          </cell>
          <cell r="AJ19">
            <v>478.06</v>
          </cell>
          <cell r="AK19">
            <v>926.14</v>
          </cell>
          <cell r="AL19">
            <v>303.54000000000002</v>
          </cell>
          <cell r="AM19">
            <v>272.3</v>
          </cell>
        </row>
        <row r="20">
          <cell r="A20" t="str">
            <v>00067</v>
          </cell>
          <cell r="B20" t="str">
            <v>Flores Diaz Maria De La Luz</v>
          </cell>
          <cell r="C20">
            <v>5186.1000000000004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5186.1000000000004</v>
          </cell>
          <cell r="M20">
            <v>0</v>
          </cell>
          <cell r="N20">
            <v>0</v>
          </cell>
          <cell r="O20">
            <v>0</v>
          </cell>
          <cell r="P20">
            <v>-320.60000000000002</v>
          </cell>
          <cell r="Q20">
            <v>-17.18</v>
          </cell>
          <cell r="R20">
            <v>303.42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-17.18</v>
          </cell>
          <cell r="AH20">
            <v>5203.28</v>
          </cell>
          <cell r="AI20">
            <v>142.4</v>
          </cell>
          <cell r="AJ20">
            <v>256.33999999999997</v>
          </cell>
          <cell r="AK20">
            <v>731.26</v>
          </cell>
          <cell r="AL20">
            <v>119.92</v>
          </cell>
          <cell r="AM20">
            <v>103.72</v>
          </cell>
        </row>
        <row r="21">
          <cell r="A21" t="str">
            <v>00071</v>
          </cell>
          <cell r="B21" t="str">
            <v>Huerta Gomez Elizabeth</v>
          </cell>
          <cell r="C21">
            <v>13087.5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13087.5</v>
          </cell>
          <cell r="M21">
            <v>0</v>
          </cell>
          <cell r="N21">
            <v>0</v>
          </cell>
          <cell r="O21">
            <v>3699.31</v>
          </cell>
          <cell r="P21">
            <v>0</v>
          </cell>
          <cell r="Q21">
            <v>0</v>
          </cell>
          <cell r="R21">
            <v>1377.34</v>
          </cell>
          <cell r="S21">
            <v>0</v>
          </cell>
          <cell r="T21">
            <v>1377.34</v>
          </cell>
          <cell r="U21">
            <v>385.26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5461.91</v>
          </cell>
          <cell r="AH21">
            <v>7625.59</v>
          </cell>
          <cell r="AI21">
            <v>264.8</v>
          </cell>
          <cell r="AJ21">
            <v>476.64</v>
          </cell>
          <cell r="AK21">
            <v>924.86</v>
          </cell>
          <cell r="AL21">
            <v>302.64</v>
          </cell>
          <cell r="AM21">
            <v>261.76</v>
          </cell>
        </row>
        <row r="22">
          <cell r="A22" t="str">
            <v>00080</v>
          </cell>
          <cell r="B22" t="str">
            <v>Romero Romero Ingrid</v>
          </cell>
          <cell r="C22">
            <v>15504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450</v>
          </cell>
          <cell r="J22">
            <v>0</v>
          </cell>
          <cell r="K22">
            <v>0</v>
          </cell>
          <cell r="L22">
            <v>15954</v>
          </cell>
          <cell r="M22">
            <v>0</v>
          </cell>
          <cell r="N22">
            <v>3688.76</v>
          </cell>
          <cell r="O22">
            <v>0</v>
          </cell>
          <cell r="P22">
            <v>0</v>
          </cell>
          <cell r="Q22">
            <v>0</v>
          </cell>
          <cell r="R22">
            <v>1985.58</v>
          </cell>
          <cell r="S22">
            <v>0</v>
          </cell>
          <cell r="T22">
            <v>1985.58</v>
          </cell>
          <cell r="U22">
            <v>469.04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6143.38</v>
          </cell>
          <cell r="AH22">
            <v>9810.6200000000008</v>
          </cell>
          <cell r="AI22">
            <v>317.66000000000003</v>
          </cell>
          <cell r="AJ22">
            <v>571.78</v>
          </cell>
          <cell r="AK22">
            <v>1010.94</v>
          </cell>
          <cell r="AL22">
            <v>363.04</v>
          </cell>
          <cell r="AM22">
            <v>319.08</v>
          </cell>
        </row>
        <row r="23">
          <cell r="A23" t="str">
            <v>00093</v>
          </cell>
          <cell r="B23" t="str">
            <v>Hernandez Virgen Veronica</v>
          </cell>
          <cell r="C23">
            <v>9168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9168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727.1</v>
          </cell>
          <cell r="S23">
            <v>0</v>
          </cell>
          <cell r="T23">
            <v>727.1</v>
          </cell>
          <cell r="U23">
            <v>259.48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986.58</v>
          </cell>
          <cell r="AH23">
            <v>8181.42</v>
          </cell>
          <cell r="AI23">
            <v>185.5</v>
          </cell>
          <cell r="AJ23">
            <v>333.9</v>
          </cell>
          <cell r="AK23">
            <v>795.7</v>
          </cell>
          <cell r="AL23">
            <v>212</v>
          </cell>
          <cell r="AM23">
            <v>183.36</v>
          </cell>
        </row>
        <row r="24">
          <cell r="A24" t="str">
            <v>00096</v>
          </cell>
          <cell r="B24" t="str">
            <v>Sanchez Sanchez Micaela</v>
          </cell>
          <cell r="C24">
            <v>3111.66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3111.66</v>
          </cell>
          <cell r="M24">
            <v>0</v>
          </cell>
          <cell r="N24">
            <v>0</v>
          </cell>
          <cell r="O24">
            <v>0</v>
          </cell>
          <cell r="P24">
            <v>-361.13</v>
          </cell>
          <cell r="Q24">
            <v>-190.48</v>
          </cell>
          <cell r="R24">
            <v>170.65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-190.48</v>
          </cell>
          <cell r="AH24">
            <v>3302.14</v>
          </cell>
          <cell r="AI24">
            <v>80.69</v>
          </cell>
          <cell r="AJ24">
            <v>145.26</v>
          </cell>
          <cell r="AK24">
            <v>414.39</v>
          </cell>
          <cell r="AL24">
            <v>119.92</v>
          </cell>
          <cell r="AM24">
            <v>62.23</v>
          </cell>
        </row>
        <row r="25">
          <cell r="A25" t="str">
            <v>00113</v>
          </cell>
          <cell r="B25" t="str">
            <v>Hernandez Murillo Jose Adrian</v>
          </cell>
          <cell r="C25">
            <v>17429.400000000001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17429.400000000001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2300.7199999999998</v>
          </cell>
          <cell r="S25">
            <v>0</v>
          </cell>
          <cell r="T25">
            <v>2300.7199999999998</v>
          </cell>
          <cell r="U25">
            <v>556.82000000000005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2857.54</v>
          </cell>
          <cell r="AH25">
            <v>14571.86</v>
          </cell>
          <cell r="AI25">
            <v>373</v>
          </cell>
          <cell r="AJ25">
            <v>671.38</v>
          </cell>
          <cell r="AK25">
            <v>1101.06</v>
          </cell>
          <cell r="AL25">
            <v>426.28</v>
          </cell>
          <cell r="AM25">
            <v>348.58</v>
          </cell>
        </row>
        <row r="26">
          <cell r="A26" t="str">
            <v>00118</v>
          </cell>
          <cell r="B26" t="str">
            <v>Ramirez Gallegos Lorena</v>
          </cell>
          <cell r="C26">
            <v>8550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2000</v>
          </cell>
          <cell r="J26">
            <v>0</v>
          </cell>
          <cell r="K26">
            <v>0</v>
          </cell>
          <cell r="L26">
            <v>10550</v>
          </cell>
          <cell r="M26">
            <v>0</v>
          </cell>
          <cell r="N26">
            <v>0</v>
          </cell>
          <cell r="O26">
            <v>3078.4</v>
          </cell>
          <cell r="P26">
            <v>0</v>
          </cell>
          <cell r="Q26">
            <v>0</v>
          </cell>
          <cell r="R26">
            <v>931.84</v>
          </cell>
          <cell r="S26">
            <v>0</v>
          </cell>
          <cell r="T26">
            <v>931.84</v>
          </cell>
          <cell r="U26">
            <v>259.45999999999998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4269.7</v>
          </cell>
          <cell r="AH26">
            <v>6280.3</v>
          </cell>
          <cell r="AI26">
            <v>185.46</v>
          </cell>
          <cell r="AJ26">
            <v>333.84</v>
          </cell>
          <cell r="AK26">
            <v>795.64</v>
          </cell>
          <cell r="AL26">
            <v>211.96</v>
          </cell>
          <cell r="AM26">
            <v>211</v>
          </cell>
        </row>
        <row r="27">
          <cell r="A27" t="str">
            <v>00156</v>
          </cell>
          <cell r="B27" t="str">
            <v>Carrillo Carrillo Sandra Luz</v>
          </cell>
          <cell r="C27">
            <v>7918.2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7918.2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591.12</v>
          </cell>
          <cell r="S27">
            <v>0</v>
          </cell>
          <cell r="T27">
            <v>591.12</v>
          </cell>
          <cell r="U27">
            <v>219.42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810.54</v>
          </cell>
          <cell r="AH27">
            <v>7107.66</v>
          </cell>
          <cell r="AI27">
            <v>160.22</v>
          </cell>
          <cell r="AJ27">
            <v>288.38</v>
          </cell>
          <cell r="AK27">
            <v>754.5</v>
          </cell>
          <cell r="AL27">
            <v>183.1</v>
          </cell>
          <cell r="AM27">
            <v>158.36000000000001</v>
          </cell>
        </row>
        <row r="28">
          <cell r="A28" t="str">
            <v>00165</v>
          </cell>
          <cell r="B28" t="str">
            <v>Gomez Dueñas Roselia</v>
          </cell>
          <cell r="C28">
            <v>6660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194</v>
          </cell>
          <cell r="J28">
            <v>0</v>
          </cell>
          <cell r="K28">
            <v>0</v>
          </cell>
          <cell r="L28">
            <v>6854</v>
          </cell>
          <cell r="M28">
            <v>0</v>
          </cell>
          <cell r="N28">
            <v>0</v>
          </cell>
          <cell r="O28">
            <v>2250.02</v>
          </cell>
          <cell r="P28">
            <v>-232.47</v>
          </cell>
          <cell r="Q28">
            <v>0</v>
          </cell>
          <cell r="R28">
            <v>475.35</v>
          </cell>
          <cell r="S28">
            <v>0</v>
          </cell>
          <cell r="T28">
            <v>242.87</v>
          </cell>
          <cell r="U28">
            <v>185.2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2678.09</v>
          </cell>
          <cell r="AH28">
            <v>4175.91</v>
          </cell>
          <cell r="AI28">
            <v>136.46</v>
          </cell>
          <cell r="AJ28">
            <v>245.62</v>
          </cell>
          <cell r="AK28">
            <v>725.32</v>
          </cell>
          <cell r="AL28">
            <v>155.94</v>
          </cell>
          <cell r="AM28">
            <v>137.08000000000001</v>
          </cell>
        </row>
        <row r="29">
          <cell r="A29" t="str">
            <v>00169</v>
          </cell>
          <cell r="B29" t="str">
            <v>Tovar Lopez Rogelio</v>
          </cell>
          <cell r="C29">
            <v>15750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459</v>
          </cell>
          <cell r="J29">
            <v>0</v>
          </cell>
          <cell r="K29">
            <v>0</v>
          </cell>
          <cell r="L29">
            <v>16209</v>
          </cell>
          <cell r="M29">
            <v>0</v>
          </cell>
          <cell r="N29">
            <v>1874.85</v>
          </cell>
          <cell r="O29">
            <v>0</v>
          </cell>
          <cell r="P29">
            <v>0</v>
          </cell>
          <cell r="Q29">
            <v>0</v>
          </cell>
          <cell r="R29">
            <v>2040.04</v>
          </cell>
          <cell r="S29">
            <v>0</v>
          </cell>
          <cell r="T29">
            <v>2040.04</v>
          </cell>
          <cell r="U29">
            <v>478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4392.8900000000003</v>
          </cell>
          <cell r="AH29">
            <v>11816.11</v>
          </cell>
          <cell r="AI29">
            <v>323.27999999999997</v>
          </cell>
          <cell r="AJ29">
            <v>581.9</v>
          </cell>
          <cell r="AK29">
            <v>1020.06</v>
          </cell>
          <cell r="AL29">
            <v>369.46</v>
          </cell>
          <cell r="AM29">
            <v>324.18</v>
          </cell>
        </row>
        <row r="30">
          <cell r="A30" t="str">
            <v>00187</v>
          </cell>
          <cell r="B30" t="str">
            <v>Gallegos Negrete Rosa Elena</v>
          </cell>
          <cell r="C30">
            <v>6660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6660</v>
          </cell>
          <cell r="M30">
            <v>0</v>
          </cell>
          <cell r="N30">
            <v>0</v>
          </cell>
          <cell r="O30">
            <v>2439.0700000000002</v>
          </cell>
          <cell r="P30">
            <v>-250.2</v>
          </cell>
          <cell r="Q30">
            <v>0</v>
          </cell>
          <cell r="R30">
            <v>454.24</v>
          </cell>
          <cell r="S30">
            <v>0</v>
          </cell>
          <cell r="T30">
            <v>204.04</v>
          </cell>
          <cell r="U30">
            <v>182.88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2825.99</v>
          </cell>
          <cell r="AH30">
            <v>3834.01</v>
          </cell>
          <cell r="AI30">
            <v>134.76</v>
          </cell>
          <cell r="AJ30">
            <v>242.56</v>
          </cell>
          <cell r="AK30">
            <v>723.62</v>
          </cell>
          <cell r="AL30">
            <v>154</v>
          </cell>
          <cell r="AM30">
            <v>133.19999999999999</v>
          </cell>
        </row>
        <row r="31">
          <cell r="A31" t="str">
            <v>00195</v>
          </cell>
          <cell r="B31" t="str">
            <v>Murguia Escobedo Sandra Buenaventura</v>
          </cell>
          <cell r="C31">
            <v>9918.2999999999993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9918.2999999999993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830.76</v>
          </cell>
          <cell r="S31">
            <v>0</v>
          </cell>
          <cell r="T31">
            <v>830.76</v>
          </cell>
          <cell r="U31">
            <v>283.58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1114.3399999999999</v>
          </cell>
          <cell r="AH31">
            <v>8803.9599999999991</v>
          </cell>
          <cell r="AI31">
            <v>200.68</v>
          </cell>
          <cell r="AJ31">
            <v>361.22</v>
          </cell>
          <cell r="AK31">
            <v>820.42</v>
          </cell>
          <cell r="AL31">
            <v>229.35</v>
          </cell>
          <cell r="AM31">
            <v>198.36</v>
          </cell>
        </row>
        <row r="32">
          <cell r="A32" t="str">
            <v>00199</v>
          </cell>
          <cell r="B32" t="str">
            <v>Meza Arana Mayra Gisela</v>
          </cell>
          <cell r="C32">
            <v>11767.5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11767.5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1140.8</v>
          </cell>
          <cell r="S32">
            <v>0</v>
          </cell>
          <cell r="T32">
            <v>1140.8</v>
          </cell>
          <cell r="U32">
            <v>364.68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1505.48</v>
          </cell>
          <cell r="AH32">
            <v>10262.02</v>
          </cell>
          <cell r="AI32">
            <v>251.82</v>
          </cell>
          <cell r="AJ32">
            <v>453.28</v>
          </cell>
          <cell r="AK32">
            <v>903.74</v>
          </cell>
          <cell r="AL32">
            <v>287.8</v>
          </cell>
          <cell r="AM32">
            <v>235.35</v>
          </cell>
        </row>
        <row r="33">
          <cell r="A33" t="str">
            <v>00202</v>
          </cell>
          <cell r="B33" t="str">
            <v>Arciniega Oropeza Alejandra Paola</v>
          </cell>
          <cell r="C33">
            <v>8862.4</v>
          </cell>
          <cell r="D33">
            <v>305.60000000000002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9168</v>
          </cell>
          <cell r="M33">
            <v>0</v>
          </cell>
          <cell r="N33">
            <v>0</v>
          </cell>
          <cell r="O33">
            <v>3416.84</v>
          </cell>
          <cell r="P33">
            <v>0</v>
          </cell>
          <cell r="Q33">
            <v>0</v>
          </cell>
          <cell r="R33">
            <v>727.1</v>
          </cell>
          <cell r="S33">
            <v>0</v>
          </cell>
          <cell r="T33">
            <v>727.1</v>
          </cell>
          <cell r="U33">
            <v>267.98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4411.92</v>
          </cell>
          <cell r="AH33">
            <v>4756.08</v>
          </cell>
          <cell r="AI33">
            <v>190.84</v>
          </cell>
          <cell r="AJ33">
            <v>343.52</v>
          </cell>
          <cell r="AK33">
            <v>804.4</v>
          </cell>
          <cell r="AL33">
            <v>218.12</v>
          </cell>
          <cell r="AM33">
            <v>183.36</v>
          </cell>
        </row>
        <row r="34">
          <cell r="A34" t="str">
            <v>00276</v>
          </cell>
          <cell r="B34" t="str">
            <v>Mata Avila Jesus</v>
          </cell>
          <cell r="C34">
            <v>10275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1925</v>
          </cell>
          <cell r="J34">
            <v>0</v>
          </cell>
          <cell r="K34">
            <v>0</v>
          </cell>
          <cell r="L34">
            <v>12200</v>
          </cell>
          <cell r="M34">
            <v>0</v>
          </cell>
          <cell r="N34">
            <v>1334.98</v>
          </cell>
          <cell r="O34">
            <v>0</v>
          </cell>
          <cell r="P34">
            <v>0</v>
          </cell>
          <cell r="Q34">
            <v>0</v>
          </cell>
          <cell r="R34">
            <v>1218.3</v>
          </cell>
          <cell r="S34">
            <v>0</v>
          </cell>
          <cell r="T34">
            <v>1218.3</v>
          </cell>
          <cell r="U34">
            <v>348.44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2901.72</v>
          </cell>
          <cell r="AH34">
            <v>9298.2800000000007</v>
          </cell>
          <cell r="AI34">
            <v>241.58</v>
          </cell>
          <cell r="AJ34">
            <v>434.86</v>
          </cell>
          <cell r="AK34">
            <v>887.06</v>
          </cell>
          <cell r="AL34">
            <v>276.10000000000002</v>
          </cell>
          <cell r="AM34">
            <v>244</v>
          </cell>
        </row>
        <row r="35">
          <cell r="A35" t="str">
            <v>00279</v>
          </cell>
          <cell r="B35" t="str">
            <v>Bravo Garcia Andrea Nallely</v>
          </cell>
          <cell r="C35">
            <v>5186.1000000000004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1113.9000000000001</v>
          </cell>
          <cell r="J35">
            <v>0</v>
          </cell>
          <cell r="K35">
            <v>0</v>
          </cell>
          <cell r="L35">
            <v>6300</v>
          </cell>
          <cell r="M35">
            <v>0</v>
          </cell>
          <cell r="N35">
            <v>0</v>
          </cell>
          <cell r="O35">
            <v>0</v>
          </cell>
          <cell r="P35">
            <v>-250.2</v>
          </cell>
          <cell r="Q35">
            <v>0</v>
          </cell>
          <cell r="R35">
            <v>415.06</v>
          </cell>
          <cell r="S35">
            <v>0</v>
          </cell>
          <cell r="T35">
            <v>164.86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164.86</v>
          </cell>
          <cell r="AH35">
            <v>6135.14</v>
          </cell>
          <cell r="AI35">
            <v>168.86</v>
          </cell>
          <cell r="AJ35">
            <v>303.95999999999998</v>
          </cell>
          <cell r="AK35">
            <v>757.72</v>
          </cell>
          <cell r="AL35">
            <v>142.19999999999999</v>
          </cell>
          <cell r="AM35">
            <v>126</v>
          </cell>
        </row>
        <row r="36">
          <cell r="A36" t="str">
            <v>00451</v>
          </cell>
          <cell r="B36" t="str">
            <v>Partida Ceja Francisco Javier</v>
          </cell>
          <cell r="C36">
            <v>9168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2229.1999999999998</v>
          </cell>
          <cell r="J36">
            <v>0</v>
          </cell>
          <cell r="K36">
            <v>0</v>
          </cell>
          <cell r="L36">
            <v>11397.2</v>
          </cell>
          <cell r="M36">
            <v>0</v>
          </cell>
          <cell r="N36">
            <v>0</v>
          </cell>
          <cell r="O36">
            <v>3480.98</v>
          </cell>
          <cell r="P36">
            <v>0</v>
          </cell>
          <cell r="Q36">
            <v>0</v>
          </cell>
          <cell r="R36">
            <v>1074.44</v>
          </cell>
          <cell r="S36">
            <v>0</v>
          </cell>
          <cell r="T36">
            <v>1074.44</v>
          </cell>
          <cell r="U36">
            <v>347.9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4903.32</v>
          </cell>
          <cell r="AH36">
            <v>6493.88</v>
          </cell>
          <cell r="AI36">
            <v>241.22</v>
          </cell>
          <cell r="AJ36">
            <v>434.2</v>
          </cell>
          <cell r="AK36">
            <v>886.44</v>
          </cell>
          <cell r="AL36">
            <v>275.68</v>
          </cell>
          <cell r="AM36">
            <v>227.94</v>
          </cell>
        </row>
        <row r="37">
          <cell r="A37" t="str">
            <v>00461</v>
          </cell>
          <cell r="B37" t="str">
            <v>Borrayo De La Cruz Ericka Guillermina</v>
          </cell>
          <cell r="C37">
            <v>6660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194</v>
          </cell>
          <cell r="J37">
            <v>0</v>
          </cell>
          <cell r="K37">
            <v>0</v>
          </cell>
          <cell r="L37">
            <v>6854</v>
          </cell>
          <cell r="M37">
            <v>0</v>
          </cell>
          <cell r="N37">
            <v>0</v>
          </cell>
          <cell r="O37">
            <v>0</v>
          </cell>
          <cell r="P37">
            <v>-232.47</v>
          </cell>
          <cell r="Q37">
            <v>0</v>
          </cell>
          <cell r="R37">
            <v>475.35</v>
          </cell>
          <cell r="S37">
            <v>0</v>
          </cell>
          <cell r="T37">
            <v>242.87</v>
          </cell>
          <cell r="U37">
            <v>185.2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428.07</v>
          </cell>
          <cell r="AH37">
            <v>6425.93</v>
          </cell>
          <cell r="AI37">
            <v>136.46</v>
          </cell>
          <cell r="AJ37">
            <v>245.62</v>
          </cell>
          <cell r="AK37">
            <v>725.32</v>
          </cell>
          <cell r="AL37">
            <v>155.94</v>
          </cell>
          <cell r="AM37">
            <v>137.08000000000001</v>
          </cell>
        </row>
        <row r="38">
          <cell r="A38" t="str">
            <v>00517</v>
          </cell>
          <cell r="B38" t="str">
            <v>Alvarado Rojas Mayra Alejandra</v>
          </cell>
          <cell r="C38">
            <v>9000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9000</v>
          </cell>
          <cell r="M38">
            <v>0</v>
          </cell>
          <cell r="N38">
            <v>0</v>
          </cell>
          <cell r="O38">
            <v>2704.02</v>
          </cell>
          <cell r="P38">
            <v>0</v>
          </cell>
          <cell r="Q38">
            <v>0</v>
          </cell>
          <cell r="R38">
            <v>708.82</v>
          </cell>
          <cell r="S38">
            <v>0</v>
          </cell>
          <cell r="T38">
            <v>708.82</v>
          </cell>
          <cell r="U38">
            <v>254.12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3666.96</v>
          </cell>
          <cell r="AH38">
            <v>5333.04</v>
          </cell>
          <cell r="AI38">
            <v>182.1</v>
          </cell>
          <cell r="AJ38">
            <v>327.78</v>
          </cell>
          <cell r="AK38">
            <v>790.16</v>
          </cell>
          <cell r="AL38">
            <v>208.12</v>
          </cell>
          <cell r="AM38">
            <v>180</v>
          </cell>
        </row>
        <row r="39">
          <cell r="A39" t="str">
            <v>00781</v>
          </cell>
          <cell r="B39" t="str">
            <v>Hernandez Diaz Genesis</v>
          </cell>
          <cell r="C39">
            <v>6384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6384</v>
          </cell>
          <cell r="M39">
            <v>0</v>
          </cell>
          <cell r="N39">
            <v>0</v>
          </cell>
          <cell r="O39">
            <v>2808.81</v>
          </cell>
          <cell r="P39">
            <v>-250.2</v>
          </cell>
          <cell r="Q39">
            <v>0</v>
          </cell>
          <cell r="R39">
            <v>424.2</v>
          </cell>
          <cell r="S39">
            <v>0</v>
          </cell>
          <cell r="T39">
            <v>174</v>
          </cell>
          <cell r="U39">
            <v>175.32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3158.13</v>
          </cell>
          <cell r="AH39">
            <v>3225.87</v>
          </cell>
          <cell r="AI39">
            <v>129.16</v>
          </cell>
          <cell r="AJ39">
            <v>232.5</v>
          </cell>
          <cell r="AK39">
            <v>718.02</v>
          </cell>
          <cell r="AL39">
            <v>147.62</v>
          </cell>
          <cell r="AM39">
            <v>127.68</v>
          </cell>
        </row>
        <row r="40">
          <cell r="A40" t="str">
            <v>00836</v>
          </cell>
          <cell r="B40" t="str">
            <v>Arredondo Zuñiga Victor Manuel</v>
          </cell>
          <cell r="C40">
            <v>6384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6384</v>
          </cell>
          <cell r="M40">
            <v>0</v>
          </cell>
          <cell r="N40">
            <v>0</v>
          </cell>
          <cell r="O40">
            <v>0</v>
          </cell>
          <cell r="P40">
            <v>-250.2</v>
          </cell>
          <cell r="Q40">
            <v>0</v>
          </cell>
          <cell r="R40">
            <v>424.2</v>
          </cell>
          <cell r="S40">
            <v>0</v>
          </cell>
          <cell r="T40">
            <v>174</v>
          </cell>
          <cell r="U40">
            <v>175.32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349.32</v>
          </cell>
          <cell r="AH40">
            <v>6034.68</v>
          </cell>
          <cell r="AI40">
            <v>129.18</v>
          </cell>
          <cell r="AJ40">
            <v>232.5</v>
          </cell>
          <cell r="AK40">
            <v>718.02</v>
          </cell>
          <cell r="AL40">
            <v>147.62</v>
          </cell>
          <cell r="AM40">
            <v>127.68</v>
          </cell>
        </row>
        <row r="41">
          <cell r="A41" t="str">
            <v>00837</v>
          </cell>
          <cell r="B41" t="str">
            <v>Ortiz Mora Jose Alberto</v>
          </cell>
          <cell r="C41">
            <v>9999.9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5614.72</v>
          </cell>
          <cell r="J41">
            <v>0</v>
          </cell>
          <cell r="K41">
            <v>0</v>
          </cell>
          <cell r="L41">
            <v>15614.62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1913.08</v>
          </cell>
          <cell r="S41">
            <v>0</v>
          </cell>
          <cell r="T41">
            <v>1913.08</v>
          </cell>
          <cell r="U41">
            <v>442.02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2355.1</v>
          </cell>
          <cell r="AH41">
            <v>13259.52</v>
          </cell>
          <cell r="AI41">
            <v>300.58</v>
          </cell>
          <cell r="AJ41">
            <v>541.05999999999995</v>
          </cell>
          <cell r="AK41">
            <v>983.14</v>
          </cell>
          <cell r="AL41">
            <v>343.54</v>
          </cell>
          <cell r="AM41">
            <v>312.3</v>
          </cell>
        </row>
        <row r="42">
          <cell r="A42" t="str">
            <v>00839</v>
          </cell>
          <cell r="B42" t="str">
            <v>Reyes Granada Araceli Janeth</v>
          </cell>
          <cell r="C42">
            <v>16032.9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2600</v>
          </cell>
          <cell r="J42">
            <v>0</v>
          </cell>
          <cell r="K42">
            <v>0</v>
          </cell>
          <cell r="L42">
            <v>18632.900000000001</v>
          </cell>
          <cell r="M42">
            <v>0</v>
          </cell>
          <cell r="N42">
            <v>2339.98</v>
          </cell>
          <cell r="O42">
            <v>0</v>
          </cell>
          <cell r="P42">
            <v>0</v>
          </cell>
          <cell r="Q42">
            <v>0</v>
          </cell>
          <cell r="R42">
            <v>2557.7800000000002</v>
          </cell>
          <cell r="S42">
            <v>0</v>
          </cell>
          <cell r="T42">
            <v>2557.7800000000002</v>
          </cell>
          <cell r="U42">
            <v>551.9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5449.66</v>
          </cell>
          <cell r="AH42">
            <v>13183.24</v>
          </cell>
          <cell r="AI42">
            <v>369.9</v>
          </cell>
          <cell r="AJ42">
            <v>665.82</v>
          </cell>
          <cell r="AK42">
            <v>1096.02</v>
          </cell>
          <cell r="AL42">
            <v>422.74</v>
          </cell>
          <cell r="AM42">
            <v>372.66</v>
          </cell>
        </row>
        <row r="43">
          <cell r="A43" t="str">
            <v>00840</v>
          </cell>
          <cell r="B43" t="str">
            <v>Navarro Villa Lorena</v>
          </cell>
          <cell r="C43">
            <v>12949.37</v>
          </cell>
          <cell r="D43">
            <v>446.53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2600</v>
          </cell>
          <cell r="J43">
            <v>0</v>
          </cell>
          <cell r="K43">
            <v>0</v>
          </cell>
          <cell r="L43">
            <v>15995.9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1994.52</v>
          </cell>
          <cell r="S43">
            <v>0</v>
          </cell>
          <cell r="T43">
            <v>1994.52</v>
          </cell>
          <cell r="U43">
            <v>467.34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2461.86</v>
          </cell>
          <cell r="AH43">
            <v>13534.04</v>
          </cell>
          <cell r="AI43">
            <v>316.54000000000002</v>
          </cell>
          <cell r="AJ43">
            <v>569.78</v>
          </cell>
          <cell r="AK43">
            <v>1009.12</v>
          </cell>
          <cell r="AL43">
            <v>361.76</v>
          </cell>
          <cell r="AM43">
            <v>319.92</v>
          </cell>
        </row>
        <row r="44">
          <cell r="A44" t="str">
            <v>00842</v>
          </cell>
          <cell r="B44" t="str">
            <v>Mendez Salcedo Jorge Alberto</v>
          </cell>
          <cell r="C44">
            <v>17429.400000000001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17429.400000000001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2300.7199999999998</v>
          </cell>
          <cell r="S44">
            <v>0</v>
          </cell>
          <cell r="T44">
            <v>2300.7199999999998</v>
          </cell>
          <cell r="U44">
            <v>524.54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2825.26</v>
          </cell>
          <cell r="AH44">
            <v>14604.14</v>
          </cell>
          <cell r="AI44">
            <v>352.66</v>
          </cell>
          <cell r="AJ44">
            <v>634.78</v>
          </cell>
          <cell r="AK44">
            <v>1067.94</v>
          </cell>
          <cell r="AL44">
            <v>403.04</v>
          </cell>
          <cell r="AM44">
            <v>348.58</v>
          </cell>
        </row>
        <row r="45">
          <cell r="A45" t="str">
            <v>00843</v>
          </cell>
          <cell r="B45" t="str">
            <v>Dominguez Vazquez Fernando</v>
          </cell>
          <cell r="C45">
            <v>6000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4705.1000000000004</v>
          </cell>
          <cell r="J45">
            <v>0</v>
          </cell>
          <cell r="K45">
            <v>0</v>
          </cell>
          <cell r="L45">
            <v>10705.1</v>
          </cell>
          <cell r="M45">
            <v>0</v>
          </cell>
          <cell r="N45">
            <v>2724.45</v>
          </cell>
          <cell r="O45">
            <v>0</v>
          </cell>
          <cell r="P45">
            <v>0</v>
          </cell>
          <cell r="Q45">
            <v>0</v>
          </cell>
          <cell r="R45">
            <v>956.66</v>
          </cell>
          <cell r="S45">
            <v>0</v>
          </cell>
          <cell r="T45">
            <v>956.66</v>
          </cell>
          <cell r="U45">
            <v>336.1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4017.21</v>
          </cell>
          <cell r="AH45">
            <v>6687.89</v>
          </cell>
          <cell r="AI45">
            <v>233.8</v>
          </cell>
          <cell r="AJ45">
            <v>420.82</v>
          </cell>
          <cell r="AK45">
            <v>874.36</v>
          </cell>
          <cell r="AL45">
            <v>267.2</v>
          </cell>
          <cell r="AM45">
            <v>214.1</v>
          </cell>
        </row>
        <row r="46">
          <cell r="A46" t="str">
            <v>00845</v>
          </cell>
          <cell r="B46" t="str">
            <v>Santillan Gonzalez Maria De La Paz</v>
          </cell>
          <cell r="C46">
            <v>5186.1000000000004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5186.1000000000004</v>
          </cell>
          <cell r="M46">
            <v>0</v>
          </cell>
          <cell r="N46">
            <v>0</v>
          </cell>
          <cell r="O46">
            <v>0</v>
          </cell>
          <cell r="P46">
            <v>-320.60000000000002</v>
          </cell>
          <cell r="Q46">
            <v>-17.18</v>
          </cell>
          <cell r="R46">
            <v>303.42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-17.18</v>
          </cell>
          <cell r="AH46">
            <v>5203.28</v>
          </cell>
          <cell r="AI46">
            <v>142.4</v>
          </cell>
          <cell r="AJ46">
            <v>256.33999999999997</v>
          </cell>
          <cell r="AK46">
            <v>731.26</v>
          </cell>
          <cell r="AL46">
            <v>119.92</v>
          </cell>
          <cell r="AM46">
            <v>103.72</v>
          </cell>
        </row>
        <row r="47">
          <cell r="A47" t="str">
            <v>00846</v>
          </cell>
          <cell r="B47" t="str">
            <v>Rodriguez Ramirez Magdaleno</v>
          </cell>
          <cell r="C47">
            <v>5186.1000000000004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5186.1000000000004</v>
          </cell>
          <cell r="M47">
            <v>0</v>
          </cell>
          <cell r="N47">
            <v>0</v>
          </cell>
          <cell r="O47">
            <v>0</v>
          </cell>
          <cell r="P47">
            <v>-320.60000000000002</v>
          </cell>
          <cell r="Q47">
            <v>-17.18</v>
          </cell>
          <cell r="R47">
            <v>303.42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-17.18</v>
          </cell>
          <cell r="AH47">
            <v>5203.28</v>
          </cell>
          <cell r="AI47">
            <v>142.4</v>
          </cell>
          <cell r="AJ47">
            <v>256.33999999999997</v>
          </cell>
          <cell r="AK47">
            <v>731.26</v>
          </cell>
          <cell r="AL47">
            <v>119.92</v>
          </cell>
          <cell r="AM47">
            <v>103.72</v>
          </cell>
        </row>
        <row r="48">
          <cell r="A48" t="str">
            <v>00848</v>
          </cell>
          <cell r="B48" t="str">
            <v>Rivas Padilla Margarita</v>
          </cell>
          <cell r="C48">
            <v>9999.9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6603.04</v>
          </cell>
          <cell r="J48">
            <v>0</v>
          </cell>
          <cell r="K48">
            <v>0</v>
          </cell>
          <cell r="L48">
            <v>16602.939999999999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2124.1799999999998</v>
          </cell>
          <cell r="S48">
            <v>0</v>
          </cell>
          <cell r="T48">
            <v>2124.1799999999998</v>
          </cell>
          <cell r="U48">
            <v>469.46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2593.64</v>
          </cell>
          <cell r="AH48">
            <v>14009.3</v>
          </cell>
          <cell r="AI48">
            <v>317.88</v>
          </cell>
          <cell r="AJ48">
            <v>572.20000000000005</v>
          </cell>
          <cell r="AK48">
            <v>1011.32</v>
          </cell>
          <cell r="AL48">
            <v>363.3</v>
          </cell>
          <cell r="AM48">
            <v>332.06</v>
          </cell>
        </row>
        <row r="49">
          <cell r="A49" t="str">
            <v>00850</v>
          </cell>
          <cell r="B49" t="str">
            <v>Becerra Iñiguez Julio Ricardo</v>
          </cell>
          <cell r="C49">
            <v>5186.1000000000004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5186.1000000000004</v>
          </cell>
          <cell r="M49">
            <v>0</v>
          </cell>
          <cell r="N49">
            <v>0</v>
          </cell>
          <cell r="O49">
            <v>0</v>
          </cell>
          <cell r="P49">
            <v>-320.60000000000002</v>
          </cell>
          <cell r="Q49">
            <v>-17.18</v>
          </cell>
          <cell r="R49">
            <v>303.42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-17.18</v>
          </cell>
          <cell r="AH49">
            <v>5203.28</v>
          </cell>
          <cell r="AI49">
            <v>142.4</v>
          </cell>
          <cell r="AJ49">
            <v>256.33999999999997</v>
          </cell>
          <cell r="AK49">
            <v>731.26</v>
          </cell>
          <cell r="AL49">
            <v>119.92</v>
          </cell>
          <cell r="AM49">
            <v>103.72</v>
          </cell>
        </row>
        <row r="50">
          <cell r="A50" t="str">
            <v>00855</v>
          </cell>
          <cell r="B50" t="str">
            <v>Luna Medrano Cesar Alejandro</v>
          </cell>
          <cell r="C50">
            <v>12900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12900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1343.74</v>
          </cell>
          <cell r="S50">
            <v>0</v>
          </cell>
          <cell r="T50">
            <v>1343.74</v>
          </cell>
          <cell r="U50">
            <v>430.7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1774.44</v>
          </cell>
          <cell r="AH50">
            <v>11125.56</v>
          </cell>
          <cell r="AI50">
            <v>293.45999999999998</v>
          </cell>
          <cell r="AJ50">
            <v>528.24</v>
          </cell>
          <cell r="AK50">
            <v>971.52</v>
          </cell>
          <cell r="AL50">
            <v>335.38</v>
          </cell>
          <cell r="AM50">
            <v>258</v>
          </cell>
        </row>
        <row r="51">
          <cell r="A51" t="str">
            <v>00856</v>
          </cell>
          <cell r="B51" t="str">
            <v>Iñiguez Ibarra Gustavo</v>
          </cell>
          <cell r="C51">
            <v>9990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1120.74</v>
          </cell>
          <cell r="J51">
            <v>0</v>
          </cell>
          <cell r="K51">
            <v>0</v>
          </cell>
          <cell r="L51">
            <v>11110.74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1023.1</v>
          </cell>
          <cell r="S51">
            <v>0</v>
          </cell>
          <cell r="T51">
            <v>1023.1</v>
          </cell>
          <cell r="U51">
            <v>316.98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1340.08</v>
          </cell>
          <cell r="AH51">
            <v>9770.66</v>
          </cell>
          <cell r="AI51">
            <v>221.74</v>
          </cell>
          <cell r="AJ51">
            <v>399.14</v>
          </cell>
          <cell r="AK51">
            <v>854.72</v>
          </cell>
          <cell r="AL51">
            <v>253.42</v>
          </cell>
          <cell r="AM51">
            <v>222.22</v>
          </cell>
        </row>
        <row r="52">
          <cell r="A52" t="str">
            <v>00857</v>
          </cell>
          <cell r="B52" t="str">
            <v>Delgado Valenzuela Roberto</v>
          </cell>
          <cell r="C52">
            <v>5334.6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5334.6</v>
          </cell>
          <cell r="M52">
            <v>0</v>
          </cell>
          <cell r="N52">
            <v>0</v>
          </cell>
          <cell r="O52">
            <v>0</v>
          </cell>
          <cell r="P52">
            <v>-290.76</v>
          </cell>
          <cell r="Q52">
            <v>0</v>
          </cell>
          <cell r="R52">
            <v>312.92</v>
          </cell>
          <cell r="S52">
            <v>0</v>
          </cell>
          <cell r="T52">
            <v>22.16</v>
          </cell>
          <cell r="U52">
            <v>146.5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168.66</v>
          </cell>
          <cell r="AH52">
            <v>5165.9399999999996</v>
          </cell>
          <cell r="AI52">
            <v>107.94</v>
          </cell>
          <cell r="AJ52">
            <v>194.3</v>
          </cell>
          <cell r="AK52">
            <v>696.8</v>
          </cell>
          <cell r="AL52">
            <v>123.36</v>
          </cell>
          <cell r="AM52">
            <v>106.7</v>
          </cell>
        </row>
        <row r="53">
          <cell r="A53" t="str">
            <v>00858</v>
          </cell>
          <cell r="B53" t="str">
            <v>Chavez Mora Jesus Armando</v>
          </cell>
          <cell r="C53">
            <v>6000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2139.6999999999998</v>
          </cell>
          <cell r="J53">
            <v>0</v>
          </cell>
          <cell r="K53">
            <v>0</v>
          </cell>
          <cell r="L53">
            <v>8139.7</v>
          </cell>
          <cell r="M53">
            <v>0</v>
          </cell>
          <cell r="N53">
            <v>0</v>
          </cell>
          <cell r="O53">
            <v>3098.81</v>
          </cell>
          <cell r="P53">
            <v>0</v>
          </cell>
          <cell r="Q53">
            <v>0</v>
          </cell>
          <cell r="R53">
            <v>615.22</v>
          </cell>
          <cell r="S53">
            <v>0</v>
          </cell>
          <cell r="T53">
            <v>615.22</v>
          </cell>
          <cell r="U53">
            <v>217.26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3931.29</v>
          </cell>
          <cell r="AH53">
            <v>4208.41</v>
          </cell>
          <cell r="AI53">
            <v>158.84</v>
          </cell>
          <cell r="AJ53">
            <v>285.92</v>
          </cell>
          <cell r="AK53">
            <v>752.28</v>
          </cell>
          <cell r="AL53">
            <v>181.54</v>
          </cell>
          <cell r="AM53">
            <v>162.80000000000001</v>
          </cell>
        </row>
        <row r="54">
          <cell r="A54" t="str">
            <v>00861</v>
          </cell>
          <cell r="B54" t="str">
            <v>Cuellar Hernandez Rocio Elizabeth</v>
          </cell>
          <cell r="C54">
            <v>5186.1000000000004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5186.1000000000004</v>
          </cell>
          <cell r="M54">
            <v>0</v>
          </cell>
          <cell r="N54">
            <v>0</v>
          </cell>
          <cell r="O54">
            <v>0</v>
          </cell>
          <cell r="P54">
            <v>-320.60000000000002</v>
          </cell>
          <cell r="Q54">
            <v>-17.18</v>
          </cell>
          <cell r="R54">
            <v>303.42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-17.18</v>
          </cell>
          <cell r="AH54">
            <v>5203.28</v>
          </cell>
          <cell r="AI54">
            <v>142.4</v>
          </cell>
          <cell r="AJ54">
            <v>256.33999999999997</v>
          </cell>
          <cell r="AK54">
            <v>731.26</v>
          </cell>
          <cell r="AL54">
            <v>119.92</v>
          </cell>
          <cell r="AM54">
            <v>103.72</v>
          </cell>
        </row>
        <row r="55">
          <cell r="A55" t="str">
            <v>00862</v>
          </cell>
          <cell r="B55" t="str">
            <v>Ortiz Gallardo Yuri Ernestina</v>
          </cell>
          <cell r="C55">
            <v>5186.1000000000004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150</v>
          </cell>
          <cell r="J55">
            <v>0</v>
          </cell>
          <cell r="K55">
            <v>0</v>
          </cell>
          <cell r="L55">
            <v>5336.1</v>
          </cell>
          <cell r="M55">
            <v>0</v>
          </cell>
          <cell r="N55">
            <v>0</v>
          </cell>
          <cell r="O55">
            <v>0</v>
          </cell>
          <cell r="P55">
            <v>-294.63</v>
          </cell>
          <cell r="Q55">
            <v>0</v>
          </cell>
          <cell r="R55">
            <v>314.97000000000003</v>
          </cell>
          <cell r="S55">
            <v>0</v>
          </cell>
          <cell r="T55">
            <v>18.010000000000002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18.010000000000002</v>
          </cell>
          <cell r="AH55">
            <v>5318.09</v>
          </cell>
          <cell r="AI55">
            <v>142.4</v>
          </cell>
          <cell r="AJ55">
            <v>256.33999999999997</v>
          </cell>
          <cell r="AK55">
            <v>731.26</v>
          </cell>
          <cell r="AL55">
            <v>119.92</v>
          </cell>
          <cell r="AM55">
            <v>106.72</v>
          </cell>
        </row>
        <row r="56">
          <cell r="A56" t="str">
            <v>00863</v>
          </cell>
          <cell r="B56" t="str">
            <v>Larios Calvario Manuel</v>
          </cell>
          <cell r="C56">
            <v>6999.9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1476.42</v>
          </cell>
          <cell r="J56">
            <v>0</v>
          </cell>
          <cell r="K56">
            <v>0</v>
          </cell>
          <cell r="L56">
            <v>8476.32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651.86</v>
          </cell>
          <cell r="S56">
            <v>0</v>
          </cell>
          <cell r="T56">
            <v>651.86</v>
          </cell>
          <cell r="U56">
            <v>277.95999999999998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929.82</v>
          </cell>
          <cell r="AH56">
            <v>7546.5</v>
          </cell>
          <cell r="AI56">
            <v>197.14</v>
          </cell>
          <cell r="AJ56">
            <v>354.84</v>
          </cell>
          <cell r="AK56">
            <v>814.66</v>
          </cell>
          <cell r="AL56">
            <v>225.3</v>
          </cell>
          <cell r="AM56">
            <v>169.52</v>
          </cell>
        </row>
        <row r="57">
          <cell r="A57" t="str">
            <v>00864</v>
          </cell>
          <cell r="B57" t="str">
            <v>Gonzalez Ramirez Miriam Noemi</v>
          </cell>
          <cell r="C57">
            <v>6000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2139.6999999999998</v>
          </cell>
          <cell r="J57">
            <v>0</v>
          </cell>
          <cell r="K57">
            <v>0</v>
          </cell>
          <cell r="L57">
            <v>8139.7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615.22</v>
          </cell>
          <cell r="S57">
            <v>0</v>
          </cell>
          <cell r="T57">
            <v>615.22</v>
          </cell>
          <cell r="U57">
            <v>217.26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832.48</v>
          </cell>
          <cell r="AH57">
            <v>7307.22</v>
          </cell>
          <cell r="AI57">
            <v>158.84</v>
          </cell>
          <cell r="AJ57">
            <v>285.92</v>
          </cell>
          <cell r="AK57">
            <v>752.28</v>
          </cell>
          <cell r="AL57">
            <v>181.54</v>
          </cell>
          <cell r="AM57">
            <v>162.80000000000001</v>
          </cell>
        </row>
        <row r="58">
          <cell r="A58" t="str">
            <v>00868</v>
          </cell>
          <cell r="B58" t="str">
            <v>Lopez Samano Claudia</v>
          </cell>
          <cell r="C58">
            <v>6000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2139.6999999999998</v>
          </cell>
          <cell r="J58">
            <v>0</v>
          </cell>
          <cell r="K58">
            <v>0</v>
          </cell>
          <cell r="L58">
            <v>8139.7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615.22</v>
          </cell>
          <cell r="S58">
            <v>0</v>
          </cell>
          <cell r="T58">
            <v>615.22</v>
          </cell>
          <cell r="U58">
            <v>217.26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832.48</v>
          </cell>
          <cell r="AH58">
            <v>7307.22</v>
          </cell>
          <cell r="AI58">
            <v>158.84</v>
          </cell>
          <cell r="AJ58">
            <v>285.92</v>
          </cell>
          <cell r="AK58">
            <v>752.28</v>
          </cell>
          <cell r="AL58">
            <v>181.54</v>
          </cell>
          <cell r="AM58">
            <v>162.80000000000001</v>
          </cell>
        </row>
        <row r="59">
          <cell r="A59" t="str">
            <v>00870</v>
          </cell>
          <cell r="B59" t="str">
            <v>Gil Medina Miriam Elyada</v>
          </cell>
          <cell r="C59">
            <v>14250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9537.56</v>
          </cell>
          <cell r="J59">
            <v>0</v>
          </cell>
          <cell r="K59">
            <v>0</v>
          </cell>
          <cell r="L59">
            <v>23787.56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3658.82</v>
          </cell>
          <cell r="S59">
            <v>0</v>
          </cell>
          <cell r="T59">
            <v>3658.82</v>
          </cell>
          <cell r="U59">
            <v>687.22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4346.04</v>
          </cell>
          <cell r="AH59">
            <v>19441.52</v>
          </cell>
          <cell r="AI59">
            <v>455.24</v>
          </cell>
          <cell r="AJ59">
            <v>819.42</v>
          </cell>
          <cell r="AK59">
            <v>1234.98</v>
          </cell>
          <cell r="AL59">
            <v>520.26</v>
          </cell>
          <cell r="AM59">
            <v>475.76</v>
          </cell>
        </row>
        <row r="60">
          <cell r="A60" t="str">
            <v>00871</v>
          </cell>
          <cell r="B60" t="str">
            <v>Gonzalez Vizcaino Maria Lucia</v>
          </cell>
          <cell r="C60">
            <v>9999.9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1110.8399999999999</v>
          </cell>
          <cell r="J60">
            <v>0</v>
          </cell>
          <cell r="K60">
            <v>0</v>
          </cell>
          <cell r="L60">
            <v>11110.74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1023.1</v>
          </cell>
          <cell r="S60">
            <v>0</v>
          </cell>
          <cell r="T60">
            <v>1023.1</v>
          </cell>
          <cell r="U60">
            <v>317.02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1340.12</v>
          </cell>
          <cell r="AH60">
            <v>9770.6200000000008</v>
          </cell>
          <cell r="AI60">
            <v>221.78</v>
          </cell>
          <cell r="AJ60">
            <v>399.18</v>
          </cell>
          <cell r="AK60">
            <v>854.76</v>
          </cell>
          <cell r="AL60">
            <v>253.46</v>
          </cell>
          <cell r="AM60">
            <v>222.22</v>
          </cell>
        </row>
        <row r="61">
          <cell r="A61" t="str">
            <v>00873</v>
          </cell>
          <cell r="B61" t="str">
            <v>Gonzalez Real  Blanca Lucero</v>
          </cell>
          <cell r="C61">
            <v>5186.1000000000004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5186.1000000000004</v>
          </cell>
          <cell r="M61">
            <v>0</v>
          </cell>
          <cell r="N61">
            <v>0</v>
          </cell>
          <cell r="O61">
            <v>0</v>
          </cell>
          <cell r="P61">
            <v>-320.60000000000002</v>
          </cell>
          <cell r="Q61">
            <v>-17.18</v>
          </cell>
          <cell r="R61">
            <v>303.42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-17.18</v>
          </cell>
          <cell r="AH61">
            <v>5203.28</v>
          </cell>
          <cell r="AI61">
            <v>142.4</v>
          </cell>
          <cell r="AJ61">
            <v>256.33999999999997</v>
          </cell>
          <cell r="AK61">
            <v>731.26</v>
          </cell>
          <cell r="AL61">
            <v>119.92</v>
          </cell>
          <cell r="AM61">
            <v>103.72</v>
          </cell>
        </row>
        <row r="62">
          <cell r="A62" t="str">
            <v>00874</v>
          </cell>
          <cell r="B62" t="str">
            <v>Camiruaga Lopez Monica Del Carmen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3729.29</v>
          </cell>
          <cell r="J62">
            <v>0</v>
          </cell>
          <cell r="K62">
            <v>0</v>
          </cell>
          <cell r="L62">
            <v>3729.29</v>
          </cell>
          <cell r="M62">
            <v>0</v>
          </cell>
          <cell r="N62">
            <v>0</v>
          </cell>
          <cell r="O62">
            <v>0</v>
          </cell>
          <cell r="P62">
            <v>-377.42</v>
          </cell>
          <cell r="Q62">
            <v>-167.86</v>
          </cell>
          <cell r="R62">
            <v>210.18</v>
          </cell>
          <cell r="S62">
            <v>0</v>
          </cell>
          <cell r="T62">
            <v>0</v>
          </cell>
          <cell r="U62">
            <v>0</v>
          </cell>
          <cell r="V62">
            <v>1800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1632.14</v>
          </cell>
          <cell r="AH62">
            <v>2097.15</v>
          </cell>
          <cell r="AI62">
            <v>-6.79</v>
          </cell>
          <cell r="AJ62">
            <v>-12.22</v>
          </cell>
          <cell r="AK62">
            <v>-27.51</v>
          </cell>
          <cell r="AL62">
            <v>232.84</v>
          </cell>
          <cell r="AM62">
            <v>74.59</v>
          </cell>
        </row>
        <row r="63">
          <cell r="A63" t="str">
            <v>00876</v>
          </cell>
          <cell r="B63" t="str">
            <v>Perez Palacios Jorge Antonio</v>
          </cell>
          <cell r="C63">
            <v>6000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2000</v>
          </cell>
          <cell r="J63">
            <v>0</v>
          </cell>
          <cell r="K63">
            <v>0</v>
          </cell>
          <cell r="L63">
            <v>8000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600.02</v>
          </cell>
          <cell r="S63">
            <v>0</v>
          </cell>
          <cell r="T63">
            <v>600.02</v>
          </cell>
          <cell r="U63">
            <v>213.38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813.4</v>
          </cell>
          <cell r="AH63">
            <v>7186.6</v>
          </cell>
          <cell r="AI63">
            <v>156.4</v>
          </cell>
          <cell r="AJ63">
            <v>281.52</v>
          </cell>
          <cell r="AK63">
            <v>748.32</v>
          </cell>
          <cell r="AL63">
            <v>178.74</v>
          </cell>
          <cell r="AM63">
            <v>160</v>
          </cell>
        </row>
        <row r="64">
          <cell r="A64" t="str">
            <v>00878</v>
          </cell>
          <cell r="B64" t="str">
            <v>Tovar Covarrubias Brianda Jackeline</v>
          </cell>
          <cell r="C64">
            <v>6378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6378</v>
          </cell>
          <cell r="M64">
            <v>0</v>
          </cell>
          <cell r="N64">
            <v>0</v>
          </cell>
          <cell r="O64">
            <v>942.09</v>
          </cell>
          <cell r="P64">
            <v>-250.2</v>
          </cell>
          <cell r="Q64">
            <v>0</v>
          </cell>
          <cell r="R64">
            <v>423.56</v>
          </cell>
          <cell r="S64">
            <v>0</v>
          </cell>
          <cell r="T64">
            <v>173.36</v>
          </cell>
          <cell r="U64">
            <v>175.14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1290.5899999999999</v>
          </cell>
          <cell r="AH64">
            <v>5087.41</v>
          </cell>
          <cell r="AI64">
            <v>129.04</v>
          </cell>
          <cell r="AJ64">
            <v>232.28</v>
          </cell>
          <cell r="AK64">
            <v>717.9</v>
          </cell>
          <cell r="AL64">
            <v>147.47999999999999</v>
          </cell>
          <cell r="AM64">
            <v>127.56</v>
          </cell>
        </row>
        <row r="65">
          <cell r="A65" t="str">
            <v>00879</v>
          </cell>
          <cell r="B65" t="str">
            <v>Santana Aguilar Maria Felix</v>
          </cell>
          <cell r="C65">
            <v>9000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4200</v>
          </cell>
          <cell r="J65">
            <v>0</v>
          </cell>
          <cell r="K65">
            <v>0</v>
          </cell>
          <cell r="L65">
            <v>13200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1397.5</v>
          </cell>
          <cell r="S65">
            <v>0</v>
          </cell>
          <cell r="T65">
            <v>1397.5</v>
          </cell>
          <cell r="U65">
            <v>370.68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1768.18</v>
          </cell>
          <cell r="AH65">
            <v>11431.82</v>
          </cell>
          <cell r="AI65">
            <v>255.6</v>
          </cell>
          <cell r="AJ65">
            <v>460.08</v>
          </cell>
          <cell r="AK65">
            <v>909.86</v>
          </cell>
          <cell r="AL65">
            <v>292.12</v>
          </cell>
          <cell r="AM65">
            <v>264</v>
          </cell>
        </row>
        <row r="66">
          <cell r="A66" t="str">
            <v>00880</v>
          </cell>
          <cell r="B66" t="str">
            <v>Macias Lopez Roberto</v>
          </cell>
          <cell r="C66">
            <v>5186.1000000000004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5186.1000000000004</v>
          </cell>
          <cell r="M66">
            <v>0</v>
          </cell>
          <cell r="N66">
            <v>0</v>
          </cell>
          <cell r="O66">
            <v>0</v>
          </cell>
          <cell r="P66">
            <v>-320.60000000000002</v>
          </cell>
          <cell r="Q66">
            <v>-17.18</v>
          </cell>
          <cell r="R66">
            <v>303.42</v>
          </cell>
          <cell r="S66">
            <v>0</v>
          </cell>
          <cell r="T66">
            <v>0</v>
          </cell>
          <cell r="U66">
            <v>165.84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148.66</v>
          </cell>
          <cell r="AH66">
            <v>5037.4399999999996</v>
          </cell>
          <cell r="AI66">
            <v>122.22</v>
          </cell>
          <cell r="AJ66">
            <v>219.98</v>
          </cell>
          <cell r="AK66">
            <v>711.06</v>
          </cell>
          <cell r="AL66">
            <v>139.68</v>
          </cell>
          <cell r="AM66">
            <v>103.72</v>
          </cell>
        </row>
        <row r="67">
          <cell r="A67" t="str">
            <v>00887</v>
          </cell>
          <cell r="B67" t="str">
            <v>De Leon Meza Hugo Fidencio</v>
          </cell>
          <cell r="C67">
            <v>17429.400000000001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17429.400000000001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2300.7199999999998</v>
          </cell>
          <cell r="S67">
            <v>0</v>
          </cell>
          <cell r="T67">
            <v>2300.7199999999998</v>
          </cell>
          <cell r="U67">
            <v>524.54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2825.26</v>
          </cell>
          <cell r="AH67">
            <v>14604.14</v>
          </cell>
          <cell r="AI67">
            <v>352.66</v>
          </cell>
          <cell r="AJ67">
            <v>634.78</v>
          </cell>
          <cell r="AK67">
            <v>1067.94</v>
          </cell>
          <cell r="AL67">
            <v>403.04</v>
          </cell>
          <cell r="AM67">
            <v>348.58</v>
          </cell>
        </row>
        <row r="68">
          <cell r="A68" t="str">
            <v>00889</v>
          </cell>
          <cell r="B68" t="str">
            <v>Rodriguez Orozco Luis Manuel</v>
          </cell>
          <cell r="C68">
            <v>8046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3813.9</v>
          </cell>
          <cell r="J68">
            <v>0</v>
          </cell>
          <cell r="K68">
            <v>0</v>
          </cell>
          <cell r="L68">
            <v>11859.9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1157.3599999999999</v>
          </cell>
          <cell r="S68">
            <v>0</v>
          </cell>
          <cell r="T68">
            <v>1157.3599999999999</v>
          </cell>
          <cell r="U68">
            <v>430.24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1587.6</v>
          </cell>
          <cell r="AH68">
            <v>10272.299999999999</v>
          </cell>
          <cell r="AI68">
            <v>293.18</v>
          </cell>
          <cell r="AJ68">
            <v>527.70000000000005</v>
          </cell>
          <cell r="AK68">
            <v>971.04</v>
          </cell>
          <cell r="AL68">
            <v>335.06</v>
          </cell>
          <cell r="AM68">
            <v>237.2</v>
          </cell>
        </row>
        <row r="69">
          <cell r="A69" t="str">
            <v>00902</v>
          </cell>
          <cell r="B69" t="str">
            <v>Diaz Cervantes Oscar Ivan</v>
          </cell>
          <cell r="C69">
            <v>7500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5500</v>
          </cell>
          <cell r="J69">
            <v>0</v>
          </cell>
          <cell r="K69">
            <v>0</v>
          </cell>
          <cell r="L69">
            <v>13000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1361.66</v>
          </cell>
          <cell r="S69">
            <v>0</v>
          </cell>
          <cell r="T69">
            <v>1361.66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1361.66</v>
          </cell>
          <cell r="AH69">
            <v>11638.34</v>
          </cell>
          <cell r="AI69">
            <v>0</v>
          </cell>
          <cell r="AJ69">
            <v>0</v>
          </cell>
          <cell r="AK69">
            <v>588.86</v>
          </cell>
          <cell r="AL69">
            <v>0</v>
          </cell>
          <cell r="AM69">
            <v>260</v>
          </cell>
        </row>
        <row r="70">
          <cell r="A70" t="str">
            <v>00912</v>
          </cell>
          <cell r="B70" t="str">
            <v>Cuevas Chacon Jose Luis</v>
          </cell>
          <cell r="C70">
            <v>5186.1000000000004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1131.9000000000001</v>
          </cell>
          <cell r="J70">
            <v>0</v>
          </cell>
          <cell r="K70">
            <v>0</v>
          </cell>
          <cell r="L70">
            <v>6318</v>
          </cell>
          <cell r="M70">
            <v>0</v>
          </cell>
          <cell r="N70">
            <v>0</v>
          </cell>
          <cell r="O70">
            <v>0</v>
          </cell>
          <cell r="P70">
            <v>-250.2</v>
          </cell>
          <cell r="Q70">
            <v>0</v>
          </cell>
          <cell r="R70">
            <v>417.02</v>
          </cell>
          <cell r="S70">
            <v>0</v>
          </cell>
          <cell r="T70">
            <v>166.82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166.82</v>
          </cell>
          <cell r="AH70">
            <v>6151.18</v>
          </cell>
          <cell r="AI70">
            <v>155.86000000000001</v>
          </cell>
          <cell r="AJ70">
            <v>280.54000000000002</v>
          </cell>
          <cell r="AK70">
            <v>744.72</v>
          </cell>
          <cell r="AL70">
            <v>131.24</v>
          </cell>
          <cell r="AM70">
            <v>126.36</v>
          </cell>
        </row>
        <row r="71">
          <cell r="A71" t="str">
            <v>00927</v>
          </cell>
          <cell r="B71" t="str">
            <v>Coronado Rojas Jenifer Yaneth</v>
          </cell>
          <cell r="C71">
            <v>5186.1000000000004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2813.9</v>
          </cell>
          <cell r="J71">
            <v>0</v>
          </cell>
          <cell r="K71">
            <v>0</v>
          </cell>
          <cell r="L71">
            <v>8000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600.02</v>
          </cell>
          <cell r="S71">
            <v>0</v>
          </cell>
          <cell r="T71">
            <v>600.02</v>
          </cell>
          <cell r="U71">
            <v>205.34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805.36</v>
          </cell>
          <cell r="AH71">
            <v>7194.64</v>
          </cell>
          <cell r="AI71">
            <v>151.30000000000001</v>
          </cell>
          <cell r="AJ71">
            <v>272.33999999999997</v>
          </cell>
          <cell r="AK71">
            <v>740.16</v>
          </cell>
          <cell r="AL71">
            <v>172.9</v>
          </cell>
          <cell r="AM71">
            <v>160</v>
          </cell>
        </row>
        <row r="72">
          <cell r="A72" t="str">
            <v>00936</v>
          </cell>
          <cell r="B72" t="str">
            <v>Hernandez Arriaga Erik Daniel</v>
          </cell>
          <cell r="C72">
            <v>8095.5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104.5</v>
          </cell>
          <cell r="J72">
            <v>0</v>
          </cell>
          <cell r="K72">
            <v>0</v>
          </cell>
          <cell r="L72">
            <v>8200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621.78</v>
          </cell>
          <cell r="S72">
            <v>0</v>
          </cell>
          <cell r="T72">
            <v>621.78</v>
          </cell>
          <cell r="U72">
            <v>228.02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849.8</v>
          </cell>
          <cell r="AH72">
            <v>7350.2</v>
          </cell>
          <cell r="AI72">
            <v>165.62</v>
          </cell>
          <cell r="AJ72">
            <v>298.12</v>
          </cell>
          <cell r="AK72">
            <v>763.36</v>
          </cell>
          <cell r="AL72">
            <v>189.28</v>
          </cell>
          <cell r="AM72">
            <v>164</v>
          </cell>
        </row>
        <row r="73">
          <cell r="A73" t="str">
            <v>00948</v>
          </cell>
          <cell r="B73" t="str">
            <v>Guerrero Ruvalcaba Jose De Jesus</v>
          </cell>
          <cell r="C73">
            <v>1828.7</v>
          </cell>
          <cell r="D73">
            <v>245.5</v>
          </cell>
          <cell r="E73">
            <v>0</v>
          </cell>
          <cell r="F73">
            <v>0</v>
          </cell>
          <cell r="G73">
            <v>177.36</v>
          </cell>
          <cell r="H73">
            <v>5185.49</v>
          </cell>
          <cell r="I73">
            <v>1036.95</v>
          </cell>
          <cell r="J73">
            <v>0</v>
          </cell>
          <cell r="K73">
            <v>0</v>
          </cell>
          <cell r="L73">
            <v>8474</v>
          </cell>
          <cell r="M73">
            <v>0</v>
          </cell>
          <cell r="N73">
            <v>456.13</v>
          </cell>
          <cell r="O73">
            <v>0</v>
          </cell>
          <cell r="P73">
            <v>-125.1</v>
          </cell>
          <cell r="Q73">
            <v>0</v>
          </cell>
          <cell r="R73">
            <v>203.31</v>
          </cell>
          <cell r="S73">
            <v>250.12</v>
          </cell>
          <cell r="T73">
            <v>78.209999999999994</v>
          </cell>
          <cell r="U73">
            <v>101.73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886.19</v>
          </cell>
          <cell r="AH73">
            <v>7587.81</v>
          </cell>
          <cell r="AI73">
            <v>74.959999999999994</v>
          </cell>
          <cell r="AJ73">
            <v>134.93</v>
          </cell>
          <cell r="AK73">
            <v>369.39</v>
          </cell>
          <cell r="AL73">
            <v>85.67</v>
          </cell>
          <cell r="AM73">
            <v>169.48</v>
          </cell>
        </row>
        <row r="74">
          <cell r="A74" t="str">
            <v>00949</v>
          </cell>
          <cell r="B74" t="str">
            <v>Diaz Cuarenta Maritza Lizette</v>
          </cell>
          <cell r="C74">
            <v>692</v>
          </cell>
          <cell r="D74">
            <v>436.05</v>
          </cell>
          <cell r="E74">
            <v>0</v>
          </cell>
          <cell r="F74">
            <v>0</v>
          </cell>
          <cell r="G74">
            <v>152.62</v>
          </cell>
          <cell r="H74">
            <v>1090.1400000000001</v>
          </cell>
          <cell r="I74">
            <v>241.33</v>
          </cell>
          <cell r="J74">
            <v>0</v>
          </cell>
          <cell r="K74">
            <v>0</v>
          </cell>
          <cell r="L74">
            <v>2612.14</v>
          </cell>
          <cell r="M74">
            <v>0</v>
          </cell>
          <cell r="N74">
            <v>0</v>
          </cell>
          <cell r="O74">
            <v>0</v>
          </cell>
          <cell r="P74">
            <v>-200.63</v>
          </cell>
          <cell r="Q74">
            <v>-127.24</v>
          </cell>
          <cell r="R74">
            <v>73.39</v>
          </cell>
          <cell r="S74">
            <v>0</v>
          </cell>
          <cell r="T74">
            <v>0</v>
          </cell>
          <cell r="U74">
            <v>71.25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-55.99</v>
          </cell>
          <cell r="AH74">
            <v>2668.13</v>
          </cell>
          <cell r="AI74">
            <v>52.51</v>
          </cell>
          <cell r="AJ74">
            <v>94.51</v>
          </cell>
          <cell r="AK74">
            <v>346.93</v>
          </cell>
          <cell r="AL74">
            <v>60.01</v>
          </cell>
          <cell r="AM74">
            <v>52.24</v>
          </cell>
        </row>
        <row r="75">
          <cell r="A75" t="str">
            <v>00950</v>
          </cell>
          <cell r="B75" t="str">
            <v>Garcia Blas Luis</v>
          </cell>
          <cell r="C75">
            <v>14250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9537.56</v>
          </cell>
          <cell r="J75">
            <v>0</v>
          </cell>
          <cell r="K75">
            <v>0</v>
          </cell>
          <cell r="L75">
            <v>23787.56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3658.82</v>
          </cell>
          <cell r="S75">
            <v>0</v>
          </cell>
          <cell r="T75">
            <v>3658.82</v>
          </cell>
          <cell r="U75">
            <v>422.56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4081.38</v>
          </cell>
          <cell r="AH75">
            <v>19706.18</v>
          </cell>
          <cell r="AI75">
            <v>288.32</v>
          </cell>
          <cell r="AJ75">
            <v>518.98</v>
          </cell>
          <cell r="AK75">
            <v>963.18</v>
          </cell>
          <cell r="AL75">
            <v>329.52</v>
          </cell>
          <cell r="AM75">
            <v>475.76</v>
          </cell>
        </row>
        <row r="76">
          <cell r="A76" t="str">
            <v>00951</v>
          </cell>
          <cell r="B76" t="str">
            <v>Perez Murillo Veronica del Carmen</v>
          </cell>
          <cell r="C76">
            <v>14250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9537.56</v>
          </cell>
          <cell r="J76">
            <v>0</v>
          </cell>
          <cell r="K76">
            <v>0</v>
          </cell>
          <cell r="L76">
            <v>23787.56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3658.82</v>
          </cell>
          <cell r="S76">
            <v>0</v>
          </cell>
          <cell r="T76">
            <v>3658.82</v>
          </cell>
          <cell r="U76">
            <v>422.56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4081.38</v>
          </cell>
          <cell r="AH76">
            <v>19706.18</v>
          </cell>
          <cell r="AI76">
            <v>288.32</v>
          </cell>
          <cell r="AJ76">
            <v>518.98</v>
          </cell>
          <cell r="AK76">
            <v>963.18</v>
          </cell>
          <cell r="AL76">
            <v>329.52</v>
          </cell>
          <cell r="AM76">
            <v>475.76</v>
          </cell>
        </row>
        <row r="77">
          <cell r="A77" t="str">
            <v>00952</v>
          </cell>
          <cell r="B77" t="str">
            <v>Padilla Cruz Pablo Antonio</v>
          </cell>
          <cell r="C77">
            <v>14250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9537.56</v>
          </cell>
          <cell r="J77">
            <v>0</v>
          </cell>
          <cell r="K77">
            <v>0</v>
          </cell>
          <cell r="L77">
            <v>23787.56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3658.82</v>
          </cell>
          <cell r="S77">
            <v>0</v>
          </cell>
          <cell r="T77">
            <v>3658.82</v>
          </cell>
          <cell r="U77">
            <v>422.56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4081.38</v>
          </cell>
          <cell r="AH77">
            <v>19706.18</v>
          </cell>
          <cell r="AI77">
            <v>288.32</v>
          </cell>
          <cell r="AJ77">
            <v>518.98</v>
          </cell>
          <cell r="AK77">
            <v>963.18</v>
          </cell>
          <cell r="AL77">
            <v>329.52</v>
          </cell>
          <cell r="AM77">
            <v>475.76</v>
          </cell>
        </row>
        <row r="78">
          <cell r="A78" t="str">
            <v>00953</v>
          </cell>
          <cell r="B78" t="str">
            <v>Quintero Gonzalez Eduardo</v>
          </cell>
          <cell r="C78">
            <v>7500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4500</v>
          </cell>
          <cell r="J78">
            <v>0</v>
          </cell>
          <cell r="K78">
            <v>0</v>
          </cell>
          <cell r="L78">
            <v>12000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1182.46</v>
          </cell>
          <cell r="S78">
            <v>0</v>
          </cell>
          <cell r="T78">
            <v>1182.46</v>
          </cell>
          <cell r="U78">
            <v>206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1388.46</v>
          </cell>
          <cell r="AH78">
            <v>10611.54</v>
          </cell>
          <cell r="AI78">
            <v>151.76</v>
          </cell>
          <cell r="AJ78">
            <v>273.16000000000003</v>
          </cell>
          <cell r="AK78">
            <v>740.74</v>
          </cell>
          <cell r="AL78">
            <v>173.44</v>
          </cell>
          <cell r="AM78">
            <v>240</v>
          </cell>
        </row>
        <row r="79">
          <cell r="A79" t="str">
            <v>00954</v>
          </cell>
          <cell r="B79" t="str">
            <v>Ortega Villela Alejandro</v>
          </cell>
          <cell r="C79">
            <v>5200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3466.66</v>
          </cell>
          <cell r="J79">
            <v>0</v>
          </cell>
          <cell r="K79">
            <v>0</v>
          </cell>
          <cell r="L79">
            <v>8666.66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685.67</v>
          </cell>
          <cell r="S79">
            <v>0</v>
          </cell>
          <cell r="T79">
            <v>685.67</v>
          </cell>
          <cell r="U79">
            <v>164.76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850.43</v>
          </cell>
          <cell r="AH79">
            <v>7816.23</v>
          </cell>
          <cell r="AI79">
            <v>121.4</v>
          </cell>
          <cell r="AJ79">
            <v>218.52</v>
          </cell>
          <cell r="AK79">
            <v>710.26</v>
          </cell>
          <cell r="AL79">
            <v>138.74</v>
          </cell>
          <cell r="AM79">
            <v>173.33</v>
          </cell>
        </row>
        <row r="82">
          <cell r="C82" t="str">
            <v xml:space="preserve">  =============</v>
          </cell>
          <cell r="D82" t="str">
            <v xml:space="preserve">  =============</v>
          </cell>
          <cell r="E82" t="str">
            <v xml:space="preserve">  =============</v>
          </cell>
          <cell r="F82" t="str">
            <v xml:space="preserve">  =============</v>
          </cell>
          <cell r="G82" t="str">
            <v xml:space="preserve">  =============</v>
          </cell>
          <cell r="H82" t="str">
            <v xml:space="preserve">  =============</v>
          </cell>
          <cell r="I82" t="str">
            <v xml:space="preserve">  =============</v>
          </cell>
          <cell r="J82" t="str">
            <v xml:space="preserve">  =============</v>
          </cell>
          <cell r="K82" t="str">
            <v xml:space="preserve">  =============</v>
          </cell>
          <cell r="L82" t="str">
            <v xml:space="preserve">  =============</v>
          </cell>
          <cell r="M82" t="str">
            <v xml:space="preserve">  =============</v>
          </cell>
          <cell r="N82" t="str">
            <v xml:space="preserve">  =============</v>
          </cell>
          <cell r="O82" t="str">
            <v xml:space="preserve">  =============</v>
          </cell>
          <cell r="P82" t="str">
            <v xml:space="preserve">  =============</v>
          </cell>
          <cell r="Q82" t="str">
            <v xml:space="preserve">  =============</v>
          </cell>
          <cell r="R82" t="str">
            <v xml:space="preserve">  =============</v>
          </cell>
          <cell r="S82" t="str">
            <v xml:space="preserve">  =============</v>
          </cell>
          <cell r="T82" t="str">
            <v xml:space="preserve">  =============</v>
          </cell>
          <cell r="U82" t="str">
            <v xml:space="preserve">  =============</v>
          </cell>
          <cell r="V82" t="str">
            <v xml:space="preserve">  =============</v>
          </cell>
          <cell r="W82" t="str">
            <v xml:space="preserve">  =============</v>
          </cell>
          <cell r="X82" t="str">
            <v xml:space="preserve">  =============</v>
          </cell>
          <cell r="Y82" t="str">
            <v xml:space="preserve">  =============</v>
          </cell>
          <cell r="Z82" t="str">
            <v xml:space="preserve">  =============</v>
          </cell>
          <cell r="AA82" t="str">
            <v xml:space="preserve">  =============</v>
          </cell>
          <cell r="AB82" t="str">
            <v xml:space="preserve">  =============</v>
          </cell>
          <cell r="AC82" t="str">
            <v xml:space="preserve">  =============</v>
          </cell>
          <cell r="AD82" t="str">
            <v xml:space="preserve">  =============</v>
          </cell>
          <cell r="AE82" t="str">
            <v xml:space="preserve">  =============</v>
          </cell>
          <cell r="AF82" t="str">
            <v xml:space="preserve">  =============</v>
          </cell>
          <cell r="AG82" t="str">
            <v xml:space="preserve">  =============</v>
          </cell>
          <cell r="AH82" t="str">
            <v xml:space="preserve">  =============</v>
          </cell>
          <cell r="AI82" t="str">
            <v xml:space="preserve">  =============</v>
          </cell>
          <cell r="AJ82" t="str">
            <v xml:space="preserve">  =============</v>
          </cell>
          <cell r="AK82" t="str">
            <v xml:space="preserve">  =============</v>
          </cell>
          <cell r="AL82" t="str">
            <v xml:space="preserve">  =============</v>
          </cell>
          <cell r="AM82" t="str">
            <v xml:space="preserve">  =============</v>
          </cell>
        </row>
        <row r="83">
          <cell r="A83" t="str">
            <v>Total Gral.</v>
          </cell>
          <cell r="B83" t="str">
            <v xml:space="preserve"> </v>
          </cell>
          <cell r="C83">
            <v>587457.14</v>
          </cell>
          <cell r="D83">
            <v>1433.68</v>
          </cell>
          <cell r="E83">
            <v>0</v>
          </cell>
          <cell r="F83">
            <v>0</v>
          </cell>
          <cell r="G83">
            <v>329.98</v>
          </cell>
          <cell r="H83">
            <v>6275.63</v>
          </cell>
          <cell r="I83">
            <v>115809.45</v>
          </cell>
          <cell r="J83">
            <v>0</v>
          </cell>
          <cell r="K83">
            <v>0</v>
          </cell>
          <cell r="L83">
            <v>711305.88</v>
          </cell>
          <cell r="M83">
            <v>0</v>
          </cell>
          <cell r="N83">
            <v>18544.37</v>
          </cell>
          <cell r="O83">
            <v>33912.51</v>
          </cell>
          <cell r="P83">
            <v>-5860.01</v>
          </cell>
          <cell r="Q83">
            <v>-605.84</v>
          </cell>
          <cell r="R83">
            <v>73106.31</v>
          </cell>
          <cell r="S83">
            <v>250.12</v>
          </cell>
          <cell r="T83">
            <v>67849.17</v>
          </cell>
          <cell r="U83">
            <v>17563.61</v>
          </cell>
          <cell r="V83">
            <v>2500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140013.94</v>
          </cell>
          <cell r="AH83">
            <v>571291.93999999994</v>
          </cell>
          <cell r="AI83">
            <v>13610.48</v>
          </cell>
          <cell r="AJ83">
            <v>24498.93</v>
          </cell>
          <cell r="AK83">
            <v>54224</v>
          </cell>
          <cell r="AL83">
            <v>15474.38</v>
          </cell>
          <cell r="AM83">
            <v>14226.15</v>
          </cell>
        </row>
        <row r="85">
          <cell r="C85" t="str">
            <v xml:space="preserve"> </v>
          </cell>
          <cell r="D85" t="str">
            <v xml:space="preserve"> </v>
          </cell>
          <cell r="E85" t="str">
            <v xml:space="preserve"> </v>
          </cell>
          <cell r="F85" t="str">
            <v xml:space="preserve"> </v>
          </cell>
          <cell r="G85" t="str">
            <v xml:space="preserve"> </v>
          </cell>
          <cell r="H85" t="str">
            <v xml:space="preserve"> </v>
          </cell>
          <cell r="I85" t="str">
            <v xml:space="preserve"> </v>
          </cell>
          <cell r="J85" t="str">
            <v xml:space="preserve"> </v>
          </cell>
          <cell r="K85" t="str">
            <v xml:space="preserve"> </v>
          </cell>
          <cell r="L85" t="str">
            <v xml:space="preserve"> </v>
          </cell>
          <cell r="M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  <cell r="S85" t="str">
            <v xml:space="preserve"> </v>
          </cell>
          <cell r="T85" t="str">
            <v xml:space="preserve"> </v>
          </cell>
          <cell r="U85" t="str">
            <v xml:space="preserve"> </v>
          </cell>
          <cell r="V85" t="str">
            <v xml:space="preserve"> </v>
          </cell>
          <cell r="W85" t="str">
            <v xml:space="preserve"> 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 xml:space="preserve"> </v>
          </cell>
          <cell r="AC85" t="str">
            <v xml:space="preserve"> </v>
          </cell>
          <cell r="AD85" t="str">
            <v xml:space="preserve"> </v>
          </cell>
          <cell r="AE85" t="str">
            <v xml:space="preserve"> </v>
          </cell>
          <cell r="AF85" t="str">
            <v xml:space="preserve"> </v>
          </cell>
          <cell r="AG85" t="str">
            <v xml:space="preserve"> </v>
          </cell>
          <cell r="AH85" t="str">
            <v xml:space="preserve"> </v>
          </cell>
          <cell r="AI85" t="str">
            <v xml:space="preserve"> </v>
          </cell>
          <cell r="AJ85" t="str">
            <v xml:space="preserve"> </v>
          </cell>
          <cell r="AK85" t="str">
            <v xml:space="preserve"> </v>
          </cell>
          <cell r="AL85" t="str">
            <v xml:space="preserve"> </v>
          </cell>
          <cell r="AM85" t="str">
            <v xml:space="preserve"> </v>
          </cell>
        </row>
        <row r="86">
          <cell r="A86" t="str">
            <v xml:space="preserve"> </v>
          </cell>
          <cell r="B86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1"/>
  <sheetViews>
    <sheetView showGridLines="0" tabSelected="1" topLeftCell="C1" zoomScale="96" zoomScaleNormal="96" workbookViewId="0">
      <pane ySplit="6" topLeftCell="A7" activePane="bottomLeft" state="frozen"/>
      <selection pane="bottomLeft" activeCell="I135" sqref="I135"/>
    </sheetView>
  </sheetViews>
  <sheetFormatPr baseColWidth="10" defaultRowHeight="14.25" x14ac:dyDescent="0.25"/>
  <cols>
    <col min="1" max="1" width="14.7109375" style="20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1" customWidth="1"/>
    <col min="6" max="6" width="13.85546875" style="21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3" customWidth="1"/>
    <col min="12" max="12" width="16.7109375" style="23" customWidth="1"/>
    <col min="13" max="13" width="16.5703125" style="23" customWidth="1"/>
    <col min="14" max="16384" width="11.42578125" style="1"/>
  </cols>
  <sheetData>
    <row r="1" spans="1:13" ht="30" x14ac:dyDescent="0.25">
      <c r="A1" s="29" t="s">
        <v>133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30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30" x14ac:dyDescent="0.25">
      <c r="A3" s="31" t="s">
        <v>195</v>
      </c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" customHeight="1" x14ac:dyDescent="0.25">
      <c r="A5" s="32" t="s">
        <v>1</v>
      </c>
      <c r="B5" s="33" t="s">
        <v>2</v>
      </c>
      <c r="C5" s="33" t="s">
        <v>3</v>
      </c>
      <c r="D5" s="33" t="s">
        <v>4</v>
      </c>
      <c r="E5" s="34" t="s">
        <v>5</v>
      </c>
      <c r="F5" s="35"/>
      <c r="G5" s="35"/>
      <c r="H5" s="35"/>
      <c r="I5" s="35"/>
      <c r="J5" s="36"/>
      <c r="K5" s="28" t="s">
        <v>6</v>
      </c>
      <c r="L5" s="28" t="s">
        <v>7</v>
      </c>
      <c r="M5" s="28" t="s">
        <v>8</v>
      </c>
    </row>
    <row r="6" spans="1:13" s="5" customFormat="1" ht="47.25" customHeight="1" x14ac:dyDescent="0.25">
      <c r="A6" s="32"/>
      <c r="B6" s="33"/>
      <c r="C6" s="33"/>
      <c r="D6" s="33"/>
      <c r="E6" s="3" t="s">
        <v>9</v>
      </c>
      <c r="F6" s="3" t="s">
        <v>160</v>
      </c>
      <c r="G6" s="4" t="s">
        <v>10</v>
      </c>
      <c r="H6" s="4" t="s">
        <v>11</v>
      </c>
      <c r="I6" s="4" t="s">
        <v>12</v>
      </c>
      <c r="J6" s="4" t="s">
        <v>13</v>
      </c>
      <c r="K6" s="28"/>
      <c r="L6" s="28"/>
      <c r="M6" s="28"/>
    </row>
    <row r="7" spans="1:13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3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326.875</v>
      </c>
      <c r="F8" s="15">
        <f>VLOOKUP($A8,[1]Hoja1!$A$9:$AM$280,3,0)</f>
        <v>9806.25</v>
      </c>
      <c r="G8" s="15">
        <f>VLOOKUP($A8,[1]Hoja1!$A$9:$AM$280,8,0)</f>
        <v>0</v>
      </c>
      <c r="H8" s="15">
        <f>VLOOKUP($A8,[1]Hoja1!$A$9:$AM$280,5,0)+VLOOKUP($A8,[1]Hoja1!$A$9:$AM$280,7,0)</f>
        <v>0</v>
      </c>
      <c r="I8" s="15">
        <f>VLOOKUP($A8,[1]Hoja1!$A$9:$AM$280,4,0)+VLOOKUP($A8,[1]Hoja1!$A$9:$AM$280,6,0)</f>
        <v>0</v>
      </c>
      <c r="J8" s="15">
        <f>VLOOKUP($A8,[1]Hoja1!$A$9:$AM$280,9,0)+VLOOKUP($A8,[1]Hoja1!$A$9:$AM$280,10,0)</f>
        <v>0</v>
      </c>
      <c r="K8" s="16">
        <f>SUM(F8:J8)</f>
        <v>9806.25</v>
      </c>
      <c r="L8" s="15">
        <f>VLOOKUP($A8,[1]Hoja1!$A$9:$AM$280,33,0)</f>
        <v>1170.42</v>
      </c>
      <c r="M8" s="16">
        <f>+K8-L8</f>
        <v>8635.83</v>
      </c>
    </row>
    <row r="9" spans="1:13" s="11" customFormat="1" ht="10.5" customHeight="1" x14ac:dyDescent="0.25">
      <c r="A9" s="12" t="s">
        <v>19</v>
      </c>
      <c r="B9" s="13" t="s">
        <v>20</v>
      </c>
      <c r="C9" s="14" t="s">
        <v>17</v>
      </c>
      <c r="D9" s="14" t="s">
        <v>18</v>
      </c>
      <c r="E9" s="15">
        <f t="shared" ref="E9:E11" si="0">+F9/30</f>
        <v>580.98</v>
      </c>
      <c r="F9" s="15">
        <f>VLOOKUP($A9,[1]Hoja1!$A$9:$AM$280,3,0)</f>
        <v>17429.400000000001</v>
      </c>
      <c r="G9" s="15">
        <f>VLOOKUP($A9,[1]Hoja1!$A$9:$AM$280,8,0)</f>
        <v>0</v>
      </c>
      <c r="H9" s="15">
        <f>VLOOKUP($A9,[1]Hoja1!$A$9:$AM$280,5,0)+VLOOKUP($A9,[1]Hoja1!$A$9:$AM$280,7,0)</f>
        <v>0</v>
      </c>
      <c r="I9" s="15">
        <f>VLOOKUP($A9,[1]Hoja1!$A$9:$AM$280,4,0)+VLOOKUP($A9,[1]Hoja1!$A$9:$AM$280,6,0)</f>
        <v>0</v>
      </c>
      <c r="J9" s="15">
        <f>VLOOKUP($A9,[1]Hoja1!$A$9:$AM$280,9,0)+VLOOKUP($A9,[1]Hoja1!$A$9:$AM$280,10,0)</f>
        <v>0</v>
      </c>
      <c r="K9" s="16">
        <f t="shared" ref="K9:K14" si="1">SUM(F9:J9)</f>
        <v>17429.400000000001</v>
      </c>
      <c r="L9" s="15">
        <f>VLOOKUP($A9,[1]Hoja1!$A$9:$AM$280,33,0)</f>
        <v>2857.54</v>
      </c>
      <c r="M9" s="16">
        <f t="shared" ref="M9:M14" si="2">+K9-L9</f>
        <v>14571.86</v>
      </c>
    </row>
    <row r="10" spans="1:13" s="11" customFormat="1" ht="10.5" customHeight="1" x14ac:dyDescent="0.25">
      <c r="A10" s="12" t="s">
        <v>21</v>
      </c>
      <c r="B10" s="13" t="s">
        <v>22</v>
      </c>
      <c r="C10" s="14" t="s">
        <v>17</v>
      </c>
      <c r="D10" s="14" t="s">
        <v>18</v>
      </c>
      <c r="E10" s="15">
        <f t="shared" si="0"/>
        <v>392.25</v>
      </c>
      <c r="F10" s="15">
        <f>VLOOKUP($A10,[1]Hoja1!$A$9:$AM$280,3,0)</f>
        <v>11767.5</v>
      </c>
      <c r="G10" s="15">
        <f>VLOOKUP($A10,[1]Hoja1!$A$9:$AM$280,8,0)</f>
        <v>0</v>
      </c>
      <c r="H10" s="15">
        <f>VLOOKUP($A10,[1]Hoja1!$A$9:$AM$280,5,0)+VLOOKUP($A10,[1]Hoja1!$A$9:$AM$280,7,0)</f>
        <v>0</v>
      </c>
      <c r="I10" s="15">
        <f>VLOOKUP($A10,[1]Hoja1!$A$9:$AM$280,4,0)+VLOOKUP($A10,[1]Hoja1!$A$9:$AM$280,6,0)</f>
        <v>0</v>
      </c>
      <c r="J10" s="15">
        <f>VLOOKUP($A10,[1]Hoja1!$A$9:$AM$280,9,0)+VLOOKUP($A10,[1]Hoja1!$A$9:$AM$280,10,0)</f>
        <v>0</v>
      </c>
      <c r="K10" s="16">
        <f t="shared" si="1"/>
        <v>11767.5</v>
      </c>
      <c r="L10" s="15">
        <f>VLOOKUP($A10,[1]Hoja1!$A$9:$AM$280,33,0)</f>
        <v>1505.48</v>
      </c>
      <c r="M10" s="16">
        <f t="shared" si="2"/>
        <v>10262.02</v>
      </c>
    </row>
    <row r="11" spans="1:13" s="11" customFormat="1" ht="10.5" customHeight="1" x14ac:dyDescent="0.25">
      <c r="A11" s="12" t="s">
        <v>51</v>
      </c>
      <c r="B11" s="13" t="s">
        <v>52</v>
      </c>
      <c r="C11" s="14" t="s">
        <v>44</v>
      </c>
      <c r="D11" s="14" t="s">
        <v>18</v>
      </c>
      <c r="E11" s="15">
        <f t="shared" si="0"/>
        <v>285</v>
      </c>
      <c r="F11" s="15">
        <f>VLOOKUP($A11,[1]Hoja1!$A$9:$AM$280,3,0)</f>
        <v>8550</v>
      </c>
      <c r="G11" s="15">
        <f>VLOOKUP($A11,[1]Hoja1!$A$9:$AM$280,8,0)</f>
        <v>0</v>
      </c>
      <c r="H11" s="15">
        <f>VLOOKUP($A11,[1]Hoja1!$A$9:$AM$280,5,0)+VLOOKUP($A11,[1]Hoja1!$A$9:$AM$280,7,0)</f>
        <v>0</v>
      </c>
      <c r="I11" s="15">
        <f>VLOOKUP($A11,[1]Hoja1!$A$9:$AM$280,4,0)+VLOOKUP($A11,[1]Hoja1!$A$9:$AM$280,6,0)</f>
        <v>0</v>
      </c>
      <c r="J11" s="15">
        <f>VLOOKUP($A11,[1]Hoja1!$A$9:$AM$280,9,0)+VLOOKUP($A11,[1]Hoja1!$A$9:$AM$280,10,0)</f>
        <v>2000</v>
      </c>
      <c r="K11" s="16">
        <f t="shared" si="1"/>
        <v>10550</v>
      </c>
      <c r="L11" s="15">
        <f>VLOOKUP($A11,[1]Hoja1!$A$9:$AM$280,33,0)</f>
        <v>4269.7</v>
      </c>
      <c r="M11" s="16">
        <f t="shared" si="2"/>
        <v>6280.3</v>
      </c>
    </row>
    <row r="12" spans="1:13" s="11" customFormat="1" ht="10.5" customHeight="1" x14ac:dyDescent="0.25">
      <c r="A12" s="12" t="s">
        <v>63</v>
      </c>
      <c r="B12" s="13" t="s">
        <v>134</v>
      </c>
      <c r="C12" s="14" t="s">
        <v>122</v>
      </c>
      <c r="D12" s="14" t="s">
        <v>161</v>
      </c>
      <c r="E12" s="15">
        <f t="shared" ref="E12" si="3">+F12/30</f>
        <v>200</v>
      </c>
      <c r="F12" s="15">
        <f>VLOOKUP($A12,[1]Hoja1!$A$9:$AM$280,3,0)</f>
        <v>6000</v>
      </c>
      <c r="G12" s="15">
        <f>VLOOKUP($A12,[1]Hoja1!$A$9:$AM$280,8,0)</f>
        <v>0</v>
      </c>
      <c r="H12" s="15">
        <f>VLOOKUP($A12,[1]Hoja1!$A$9:$AM$280,5,0)+VLOOKUP($A12,[1]Hoja1!$A$9:$AM$280,7,0)</f>
        <v>0</v>
      </c>
      <c r="I12" s="15">
        <f>VLOOKUP($A12,[1]Hoja1!$A$9:$AM$280,4,0)+VLOOKUP($A12,[1]Hoja1!$A$9:$AM$280,6,0)</f>
        <v>0</v>
      </c>
      <c r="J12" s="15">
        <f>VLOOKUP($A12,[1]Hoja1!$A$9:$AM$280,9,0)+VLOOKUP($A12,[1]Hoja1!$A$9:$AM$280,10,0)</f>
        <v>4705.1000000000004</v>
      </c>
      <c r="K12" s="16">
        <f t="shared" ref="K12:K13" si="4">SUM(F12:J12)</f>
        <v>10705.1</v>
      </c>
      <c r="L12" s="15">
        <f>VLOOKUP($A12,[1]Hoja1!$A$9:$AM$280,33,0)</f>
        <v>4017.21</v>
      </c>
      <c r="M12" s="16">
        <f t="shared" ref="M12:M13" si="5">+K12-L12</f>
        <v>6687.89</v>
      </c>
    </row>
    <row r="13" spans="1:13" s="11" customFormat="1" ht="10.5" customHeight="1" x14ac:dyDescent="0.25">
      <c r="A13" s="12" t="s">
        <v>192</v>
      </c>
      <c r="B13" s="13" t="s">
        <v>193</v>
      </c>
      <c r="C13" s="14" t="s">
        <v>194</v>
      </c>
      <c r="D13" s="14" t="s">
        <v>161</v>
      </c>
      <c r="E13" s="15">
        <f>+F13/10</f>
        <v>750</v>
      </c>
      <c r="F13" s="15">
        <f>VLOOKUP($A13,[1]Hoja1!$A$9:$AM$280,3,0)</f>
        <v>7500</v>
      </c>
      <c r="G13" s="15">
        <f>VLOOKUP($A13,[1]Hoja1!$A$9:$AM$280,8,0)</f>
        <v>0</v>
      </c>
      <c r="H13" s="15">
        <f>VLOOKUP($A13,[1]Hoja1!$A$9:$AM$280,5,0)+VLOOKUP($A13,[1]Hoja1!$A$9:$AM$280,7,0)</f>
        <v>0</v>
      </c>
      <c r="I13" s="15">
        <f>VLOOKUP($A13,[1]Hoja1!$A$9:$AM$280,4,0)+VLOOKUP($A13,[1]Hoja1!$A$9:$AM$280,6,0)</f>
        <v>0</v>
      </c>
      <c r="J13" s="15">
        <f>VLOOKUP($A13,[1]Hoja1!$A$9:$AM$280,9,0)+VLOOKUP($A13,[1]Hoja1!$A$9:$AM$280,10,0)</f>
        <v>4500</v>
      </c>
      <c r="K13" s="16">
        <f t="shared" si="4"/>
        <v>12000</v>
      </c>
      <c r="L13" s="15">
        <f>VLOOKUP($A13,[1]Hoja1!$A$9:$AM$280,33,0)</f>
        <v>1388.46</v>
      </c>
      <c r="M13" s="16">
        <f t="shared" si="5"/>
        <v>10611.54</v>
      </c>
    </row>
    <row r="14" spans="1:13" s="11" customFormat="1" ht="10.5" customHeight="1" x14ac:dyDescent="0.25">
      <c r="A14" s="12" t="s">
        <v>196</v>
      </c>
      <c r="B14" s="13" t="s">
        <v>197</v>
      </c>
      <c r="C14" s="14" t="s">
        <v>198</v>
      </c>
      <c r="D14" s="14" t="s">
        <v>161</v>
      </c>
      <c r="E14" s="15">
        <f>+F14/10</f>
        <v>520</v>
      </c>
      <c r="F14" s="15">
        <f>VLOOKUP($A14,[1]Hoja1!$A$9:$AM$280,3,0)</f>
        <v>5200</v>
      </c>
      <c r="G14" s="15">
        <f>VLOOKUP($A14,[1]Hoja1!$A$9:$AM$280,8,0)</f>
        <v>0</v>
      </c>
      <c r="H14" s="15">
        <f>VLOOKUP($A14,[1]Hoja1!$A$9:$AM$280,5,0)+VLOOKUP($A14,[1]Hoja1!$A$9:$AM$280,7,0)</f>
        <v>0</v>
      </c>
      <c r="I14" s="15">
        <f>VLOOKUP($A14,[1]Hoja1!$A$9:$AM$280,4,0)+VLOOKUP($A14,[1]Hoja1!$A$9:$AM$280,6,0)</f>
        <v>0</v>
      </c>
      <c r="J14" s="15">
        <f>VLOOKUP($A14,[1]Hoja1!$A$9:$AM$280,9,0)+VLOOKUP($A14,[1]Hoja1!$A$9:$AM$280,10,0)</f>
        <v>3466.66</v>
      </c>
      <c r="K14" s="16">
        <f t="shared" si="1"/>
        <v>8666.66</v>
      </c>
      <c r="L14" s="15">
        <f>VLOOKUP($A14,[1]Hoja1!$A$9:$AM$280,33,0)</f>
        <v>850.43</v>
      </c>
      <c r="M14" s="16">
        <f t="shared" si="2"/>
        <v>7816.23</v>
      </c>
    </row>
    <row r="15" spans="1:13" s="11" customFormat="1" ht="10.5" customHeight="1" x14ac:dyDescent="0.25">
      <c r="A15" s="12"/>
      <c r="B15" s="13"/>
      <c r="C15" s="14"/>
      <c r="D15" s="14"/>
      <c r="E15" s="15"/>
      <c r="F15" s="15"/>
      <c r="G15" s="14"/>
      <c r="H15" s="14"/>
      <c r="I15" s="14"/>
      <c r="J15" s="14"/>
      <c r="K15" s="16"/>
      <c r="L15" s="16"/>
      <c r="M15" s="16"/>
    </row>
    <row r="16" spans="1:13" s="11" customFormat="1" ht="10.5" customHeight="1" x14ac:dyDescent="0.25">
      <c r="A16" s="12"/>
      <c r="B16" s="13"/>
      <c r="C16" s="14"/>
      <c r="D16" s="14"/>
      <c r="E16" s="15"/>
      <c r="F16" s="15"/>
      <c r="G16" s="14"/>
      <c r="H16" s="14"/>
      <c r="I16" s="15">
        <v>0</v>
      </c>
      <c r="J16" s="14"/>
      <c r="K16" s="16"/>
      <c r="L16" s="16"/>
      <c r="M16" s="16"/>
    </row>
    <row r="17" spans="1:13" s="11" customFormat="1" ht="17.25" customHeight="1" x14ac:dyDescent="0.25">
      <c r="A17" s="6" t="s">
        <v>23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3" s="11" customFormat="1" ht="10.5" customHeight="1" x14ac:dyDescent="0.25">
      <c r="A18" s="12" t="s">
        <v>121</v>
      </c>
      <c r="B18" s="13" t="s">
        <v>130</v>
      </c>
      <c r="C18" s="14" t="s">
        <v>17</v>
      </c>
      <c r="D18" s="14" t="s">
        <v>161</v>
      </c>
      <c r="E18" s="15">
        <f t="shared" ref="E18:E19" si="6">+F18/30</f>
        <v>0</v>
      </c>
      <c r="F18" s="15">
        <f>VLOOKUP($A18,[1]Hoja1!$A$9:$AM$280,3,0)</f>
        <v>0</v>
      </c>
      <c r="G18" s="15">
        <f>VLOOKUP($A18,[1]Hoja1!$A$9:$AM$280,8,0)</f>
        <v>0</v>
      </c>
      <c r="H18" s="15">
        <f>VLOOKUP($A18,[1]Hoja1!$A$9:$AM$280,5,0)+VLOOKUP($A18,[1]Hoja1!$A$9:$AM$280,7,0)</f>
        <v>0</v>
      </c>
      <c r="I18" s="15">
        <f>VLOOKUP($A18,[1]Hoja1!$A$9:$AM$280,4,0)+VLOOKUP($A18,[1]Hoja1!$A$9:$AM$280,6,0)</f>
        <v>0</v>
      </c>
      <c r="J18" s="15">
        <f>VLOOKUP($A18,[1]Hoja1!$A$9:$AM$280,9,0)+VLOOKUP($A18,[1]Hoja1!$A$9:$AM$280,10,0)</f>
        <v>3729.29</v>
      </c>
      <c r="K18" s="16">
        <f t="shared" ref="K18:K19" si="7">SUM(F18:J18)</f>
        <v>3729.29</v>
      </c>
      <c r="L18" s="15">
        <f>VLOOKUP($A18,[1]Hoja1!$A$9:$AM$280,33,0)</f>
        <v>1632.14</v>
      </c>
      <c r="M18" s="16">
        <f t="shared" ref="M18:M19" si="8">+K18-L18</f>
        <v>2097.1499999999996</v>
      </c>
    </row>
    <row r="19" spans="1:13" s="11" customFormat="1" ht="10.5" customHeight="1" x14ac:dyDescent="0.25">
      <c r="A19" s="12" t="s">
        <v>174</v>
      </c>
      <c r="B19" s="13" t="s">
        <v>175</v>
      </c>
      <c r="C19" s="14" t="s">
        <v>17</v>
      </c>
      <c r="D19" s="14" t="s">
        <v>161</v>
      </c>
      <c r="E19" s="15">
        <f t="shared" si="6"/>
        <v>333.33</v>
      </c>
      <c r="F19" s="15">
        <f>VLOOKUP($A19,[1]Hoja1!$A$9:$AM$280,3,0)</f>
        <v>9999.9</v>
      </c>
      <c r="G19" s="15">
        <f>VLOOKUP($A19,[1]Hoja1!$A$9:$AM$280,8,0)</f>
        <v>0</v>
      </c>
      <c r="H19" s="15">
        <f>VLOOKUP($A19,[1]Hoja1!$A$9:$AM$280,5,0)+VLOOKUP($A19,[1]Hoja1!$A$9:$AM$280,7,0)</f>
        <v>0</v>
      </c>
      <c r="I19" s="15">
        <f>VLOOKUP($A19,[1]Hoja1!$A$9:$AM$280,4,0)+VLOOKUP($A19,[1]Hoja1!$A$9:$AM$280,6,0)</f>
        <v>0</v>
      </c>
      <c r="J19" s="15">
        <f>VLOOKUP($A19,[1]Hoja1!$A$9:$AM$280,9,0)+VLOOKUP($A19,[1]Hoja1!$A$9:$AM$280,10,0)</f>
        <v>3614.72</v>
      </c>
      <c r="K19" s="16">
        <f t="shared" si="7"/>
        <v>13614.619999999999</v>
      </c>
      <c r="L19" s="15">
        <f>VLOOKUP($A19,[1]Hoja1!$A$9:$AM$280,33,0)</f>
        <v>1872.4</v>
      </c>
      <c r="M19" s="16">
        <f t="shared" si="8"/>
        <v>11742.22</v>
      </c>
    </row>
    <row r="20" spans="1:13" s="11" customFormat="1" ht="10.5" customHeight="1" x14ac:dyDescent="0.25">
      <c r="A20" s="12"/>
      <c r="B20" s="13"/>
      <c r="C20" s="14"/>
      <c r="D20" s="14"/>
      <c r="E20" s="15"/>
      <c r="F20" s="15"/>
      <c r="G20" s="14"/>
      <c r="H20" s="14"/>
      <c r="I20" s="15">
        <v>0</v>
      </c>
      <c r="J20" s="14"/>
      <c r="K20" s="16"/>
      <c r="L20" s="16"/>
      <c r="M20" s="16"/>
    </row>
    <row r="21" spans="1:13" s="11" customFormat="1" ht="17.25" customHeight="1" x14ac:dyDescent="0.25">
      <c r="A21" s="6" t="s">
        <v>24</v>
      </c>
      <c r="B21" s="7"/>
      <c r="C21" s="8"/>
      <c r="D21" s="8"/>
      <c r="E21" s="9"/>
      <c r="F21" s="9"/>
      <c r="G21" s="8"/>
      <c r="H21" s="8"/>
      <c r="I21" s="8"/>
      <c r="J21" s="8"/>
      <c r="K21" s="10"/>
      <c r="L21" s="10"/>
      <c r="M21" s="10"/>
    </row>
    <row r="22" spans="1:13" s="11" customFormat="1" ht="10.5" customHeight="1" x14ac:dyDescent="0.25">
      <c r="A22" s="12" t="s">
        <v>25</v>
      </c>
      <c r="B22" s="13" t="s">
        <v>26</v>
      </c>
      <c r="C22" s="14" t="s">
        <v>17</v>
      </c>
      <c r="D22" s="14" t="s">
        <v>18</v>
      </c>
      <c r="E22" s="15">
        <f t="shared" ref="E22" si="9">+F22/30</f>
        <v>295.4133333333333</v>
      </c>
      <c r="F22" s="15">
        <f>VLOOKUP($A22,[1]Hoja1!$A$9:$AM$280,3,0)</f>
        <v>8862.4</v>
      </c>
      <c r="G22" s="15">
        <f>VLOOKUP($A22,[1]Hoja1!$A$9:$AM$280,8,0)</f>
        <v>0</v>
      </c>
      <c r="H22" s="15">
        <f>VLOOKUP($A22,[1]Hoja1!$A$9:$AM$280,5,0)+VLOOKUP($A22,[1]Hoja1!$A$9:$AM$280,7,0)</f>
        <v>0</v>
      </c>
      <c r="I22" s="15">
        <f>VLOOKUP($A22,[1]Hoja1!$A$9:$AM$280,4,0)+VLOOKUP($A22,[1]Hoja1!$A$9:$AM$280,6,0)</f>
        <v>305.60000000000002</v>
      </c>
      <c r="J22" s="15">
        <f>VLOOKUP($A22,[1]Hoja1!$A$9:$AM$280,9,0)+VLOOKUP($A22,[1]Hoja1!$A$9:$AM$280,10,0)</f>
        <v>0</v>
      </c>
      <c r="K22" s="16">
        <f t="shared" ref="K22" si="10">SUM(F22:J22)</f>
        <v>9168</v>
      </c>
      <c r="L22" s="15">
        <f>VLOOKUP($A22,[1]Hoja1!$A$9:$AM$280,33,0)</f>
        <v>4411.92</v>
      </c>
      <c r="M22" s="16">
        <f t="shared" ref="M22:M23" si="11">+K22-L22</f>
        <v>4756.08</v>
      </c>
    </row>
    <row r="23" spans="1:13" s="11" customFormat="1" ht="10.5" customHeight="1" x14ac:dyDescent="0.25">
      <c r="A23" s="12" t="s">
        <v>27</v>
      </c>
      <c r="B23" s="13" t="s">
        <v>28</v>
      </c>
      <c r="C23" s="14" t="s">
        <v>17</v>
      </c>
      <c r="D23" s="14" t="s">
        <v>18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6">
        <v>0</v>
      </c>
      <c r="L23" s="15">
        <v>0</v>
      </c>
      <c r="M23" s="16">
        <f t="shared" si="11"/>
        <v>0</v>
      </c>
    </row>
    <row r="24" spans="1:13" s="11" customFormat="1" ht="10.5" customHeight="1" x14ac:dyDescent="0.25">
      <c r="A24" s="12"/>
      <c r="B24" s="13"/>
      <c r="C24" s="14"/>
      <c r="D24" s="14"/>
      <c r="E24" s="15"/>
      <c r="F24" s="15"/>
      <c r="G24" s="14"/>
      <c r="H24" s="14"/>
      <c r="I24" s="15"/>
      <c r="J24" s="14"/>
      <c r="K24" s="16"/>
      <c r="L24" s="16"/>
      <c r="M24" s="16"/>
    </row>
    <row r="25" spans="1:13" s="11" customFormat="1" ht="17.25" customHeight="1" x14ac:dyDescent="0.25">
      <c r="A25" s="6" t="s">
        <v>29</v>
      </c>
      <c r="B25" s="7"/>
      <c r="C25" s="8"/>
      <c r="D25" s="8"/>
      <c r="E25" s="9"/>
      <c r="F25" s="9"/>
      <c r="G25" s="8"/>
      <c r="H25" s="8"/>
      <c r="I25" s="8"/>
      <c r="J25" s="8"/>
      <c r="K25" s="10"/>
      <c r="L25" s="10"/>
      <c r="M25" s="10"/>
    </row>
    <row r="26" spans="1:13" s="11" customFormat="1" ht="10.5" customHeight="1" x14ac:dyDescent="0.25">
      <c r="A26" s="17" t="s">
        <v>30</v>
      </c>
      <c r="B26" s="13" t="s">
        <v>31</v>
      </c>
      <c r="C26" s="18" t="s">
        <v>32</v>
      </c>
      <c r="D26" s="18" t="s">
        <v>18</v>
      </c>
      <c r="E26" s="15">
        <f>+F26/30</f>
        <v>342.5</v>
      </c>
      <c r="F26" s="15">
        <f>VLOOKUP($A26,[1]Hoja1!$A$9:$AM$280,3,0)</f>
        <v>10275</v>
      </c>
      <c r="G26" s="15">
        <f>VLOOKUP($A26,[1]Hoja1!$A$9:$AM$280,8,0)</f>
        <v>0</v>
      </c>
      <c r="H26" s="15">
        <f>VLOOKUP($A26,[1]Hoja1!$A$9:$AM$280,5,0)+VLOOKUP($A26,[1]Hoja1!$A$9:$AM$280,7,0)</f>
        <v>0</v>
      </c>
      <c r="I26" s="15">
        <f>VLOOKUP($A26,[1]Hoja1!$A$9:$AM$280,4,0)+VLOOKUP($A26,[1]Hoja1!$A$9:$AM$280,6,0)</f>
        <v>0</v>
      </c>
      <c r="J26" s="15">
        <f>VLOOKUP($A26,[1]Hoja1!$A$9:$AM$280,9,0)+VLOOKUP($A26,[1]Hoja1!$A$9:$AM$280,10,0)</f>
        <v>1925</v>
      </c>
      <c r="K26" s="16">
        <f>SUM(F26:J26)</f>
        <v>12200</v>
      </c>
      <c r="L26" s="15">
        <f>VLOOKUP($A26,[1]Hoja1!$A$9:$AM$280,33,0)</f>
        <v>2901.72</v>
      </c>
      <c r="M26" s="16">
        <f>+K26-L26</f>
        <v>9298.2800000000007</v>
      </c>
    </row>
    <row r="27" spans="1:13" s="11" customFormat="1" ht="10.5" customHeight="1" x14ac:dyDescent="0.25">
      <c r="A27" s="17"/>
      <c r="B27" s="13"/>
      <c r="C27" s="14"/>
      <c r="D27" s="14"/>
      <c r="E27" s="15"/>
      <c r="F27" s="15"/>
      <c r="G27" s="14"/>
      <c r="H27" s="14"/>
      <c r="I27" s="14"/>
      <c r="J27" s="14"/>
      <c r="K27" s="16"/>
      <c r="L27" s="16"/>
      <c r="M27" s="16"/>
    </row>
    <row r="28" spans="1:13" s="11" customFormat="1" ht="17.25" customHeight="1" x14ac:dyDescent="0.25">
      <c r="A28" s="6" t="s">
        <v>33</v>
      </c>
      <c r="B28" s="7"/>
      <c r="C28" s="8"/>
      <c r="D28" s="8"/>
      <c r="E28" s="9"/>
      <c r="F28" s="9"/>
      <c r="G28" s="8"/>
      <c r="H28" s="8"/>
      <c r="I28" s="8"/>
      <c r="J28" s="8"/>
      <c r="K28" s="10"/>
      <c r="L28" s="10"/>
      <c r="M28" s="10"/>
    </row>
    <row r="29" spans="1:13" s="11" customFormat="1" ht="10.5" customHeight="1" x14ac:dyDescent="0.25">
      <c r="A29" s="12" t="s">
        <v>34</v>
      </c>
      <c r="B29" s="13" t="s">
        <v>35</v>
      </c>
      <c r="C29" s="14" t="s">
        <v>17</v>
      </c>
      <c r="D29" s="14" t="s">
        <v>18</v>
      </c>
      <c r="E29" s="15">
        <f t="shared" ref="E29" si="12">+F29/30</f>
        <v>480.3</v>
      </c>
      <c r="F29" s="15">
        <f>VLOOKUP($A29,[1]Hoja1!$A$9:$AM$280,3,0)</f>
        <v>14409</v>
      </c>
      <c r="G29" s="15">
        <f>VLOOKUP($A29,[1]Hoja1!$A$9:$AM$280,8,0)</f>
        <v>0</v>
      </c>
      <c r="H29" s="15">
        <f>VLOOKUP($A29,[1]Hoja1!$A$9:$AM$280,5,0)+VLOOKUP($A29,[1]Hoja1!$A$9:$AM$280,7,0)</f>
        <v>0</v>
      </c>
      <c r="I29" s="15">
        <f>VLOOKUP($A29,[1]Hoja1!$A$9:$AM$280,4,0)+VLOOKUP($A29,[1]Hoja1!$A$9:$AM$280,6,0)</f>
        <v>0</v>
      </c>
      <c r="J29" s="15">
        <f>VLOOKUP($A29,[1]Hoja1!$A$9:$AM$280,9,0)+VLOOKUP($A29,[1]Hoja1!$A$9:$AM$280,10,0)</f>
        <v>0</v>
      </c>
      <c r="K29" s="16">
        <f t="shared" ref="K29:K31" si="13">SUM(F29:J29)</f>
        <v>14409</v>
      </c>
      <c r="L29" s="15">
        <f>VLOOKUP($A29,[1]Hoja1!$A$9:$AM$280,33,0)</f>
        <v>8077.38</v>
      </c>
      <c r="M29" s="16">
        <f t="shared" ref="M29:M31" si="14">+K29-L29</f>
        <v>6331.62</v>
      </c>
    </row>
    <row r="30" spans="1:13" s="11" customFormat="1" ht="10.5" customHeight="1" x14ac:dyDescent="0.25">
      <c r="A30" s="12" t="s">
        <v>189</v>
      </c>
      <c r="B30" s="13" t="s">
        <v>190</v>
      </c>
      <c r="C30" s="14" t="s">
        <v>191</v>
      </c>
      <c r="D30" s="14" t="s">
        <v>18</v>
      </c>
      <c r="E30" s="15">
        <f>+F30/15</f>
        <v>500</v>
      </c>
      <c r="F30" s="15">
        <f>VLOOKUP($A30,[1]Hoja1!$A$9:$AM$280,3,0)</f>
        <v>7500</v>
      </c>
      <c r="G30" s="15">
        <f>VLOOKUP($A30,[1]Hoja1!$A$9:$AM$280,8,0)</f>
        <v>0</v>
      </c>
      <c r="H30" s="15">
        <f>VLOOKUP($A30,[1]Hoja1!$A$9:$AM$280,5,0)+VLOOKUP($A30,[1]Hoja1!$A$9:$AM$280,7,0)</f>
        <v>0</v>
      </c>
      <c r="I30" s="15">
        <f>VLOOKUP($A30,[1]Hoja1!$A$9:$AM$280,4,0)+VLOOKUP($A30,[1]Hoja1!$A$9:$AM$280,6,0)</f>
        <v>0</v>
      </c>
      <c r="J30" s="15">
        <f>VLOOKUP($A30,[1]Hoja1!$A$9:$AM$280,9,0)+VLOOKUP($A30,[1]Hoja1!$A$9:$AM$280,10,0)</f>
        <v>5500</v>
      </c>
      <c r="K30" s="16">
        <f t="shared" ref="K30" si="15">SUM(F30:J30)</f>
        <v>13000</v>
      </c>
      <c r="L30" s="15">
        <f>VLOOKUP($A30,[1]Hoja1!$A$9:$AM$280,33,0)</f>
        <v>1361.66</v>
      </c>
      <c r="M30" s="16">
        <f t="shared" ref="M30" si="16">+K30-L30</f>
        <v>11638.34</v>
      </c>
    </row>
    <row r="31" spans="1:13" s="11" customFormat="1" ht="10.5" customHeight="1" x14ac:dyDescent="0.25">
      <c r="A31" s="12" t="s">
        <v>183</v>
      </c>
      <c r="B31" s="13" t="s">
        <v>184</v>
      </c>
      <c r="C31" s="14" t="s">
        <v>32</v>
      </c>
      <c r="D31" s="14" t="s">
        <v>18</v>
      </c>
      <c r="E31" s="15">
        <v>475</v>
      </c>
      <c r="F31" s="15">
        <f>VLOOKUP($A31,[1]Hoja1!$A$9:$AM$280,3,0)</f>
        <v>14250</v>
      </c>
      <c r="G31" s="15">
        <f>VLOOKUP($A31,[1]Hoja1!$A$9:$AM$280,8,0)</f>
        <v>0</v>
      </c>
      <c r="H31" s="15">
        <f>VLOOKUP($A31,[1]Hoja1!$A$9:$AM$280,5,0)+VLOOKUP($A31,[1]Hoja1!$A$9:$AM$280,7,0)</f>
        <v>0</v>
      </c>
      <c r="I31" s="15">
        <f>VLOOKUP($A31,[1]Hoja1!$A$9:$AM$280,4,0)+VLOOKUP($A31,[1]Hoja1!$A$9:$AM$280,6,0)</f>
        <v>0</v>
      </c>
      <c r="J31" s="15">
        <f>VLOOKUP($A31,[1]Hoja1!$A$9:$AM$280,9,0)+VLOOKUP($A31,[1]Hoja1!$A$9:$AM$280,10,0)</f>
        <v>9537.56</v>
      </c>
      <c r="K31" s="16">
        <f t="shared" si="13"/>
        <v>23787.559999999998</v>
      </c>
      <c r="L31" s="15">
        <f>VLOOKUP($A31,[1]Hoja1!$A$9:$AM$280,33,0)</f>
        <v>4081.38</v>
      </c>
      <c r="M31" s="16">
        <f t="shared" si="14"/>
        <v>19706.179999999997</v>
      </c>
    </row>
    <row r="32" spans="1:13" s="11" customFormat="1" ht="10.5" customHeight="1" x14ac:dyDescent="0.25">
      <c r="A32" s="27"/>
      <c r="B32" s="13"/>
      <c r="C32" s="14"/>
      <c r="D32" s="14"/>
      <c r="E32" s="15"/>
      <c r="F32" s="15"/>
      <c r="G32" s="14"/>
      <c r="H32" s="14"/>
      <c r="I32" s="14"/>
      <c r="J32" s="14"/>
      <c r="K32" s="16"/>
      <c r="L32" s="16"/>
      <c r="M32" s="16"/>
    </row>
    <row r="33" spans="1:13" s="11" customFormat="1" ht="17.25" customHeight="1" x14ac:dyDescent="0.25">
      <c r="A33" s="6" t="s">
        <v>38</v>
      </c>
      <c r="B33" s="7"/>
      <c r="C33" s="8"/>
      <c r="D33" s="8"/>
      <c r="E33" s="9"/>
      <c r="F33" s="9"/>
      <c r="G33" s="8"/>
      <c r="H33" s="8"/>
      <c r="I33" s="8"/>
      <c r="J33" s="8"/>
      <c r="K33" s="10"/>
      <c r="L33" s="10"/>
      <c r="M33" s="10"/>
    </row>
    <row r="34" spans="1:13" s="11" customFormat="1" ht="10.5" customHeight="1" x14ac:dyDescent="0.25">
      <c r="A34" s="27" t="s">
        <v>39</v>
      </c>
      <c r="B34" s="13" t="s">
        <v>40</v>
      </c>
      <c r="C34" s="14" t="s">
        <v>41</v>
      </c>
      <c r="D34" s="14" t="s">
        <v>18</v>
      </c>
      <c r="E34" s="15">
        <f t="shared" ref="E34:E49" si="17">+F34/30</f>
        <v>392.25</v>
      </c>
      <c r="F34" s="15">
        <f>VLOOKUP($A34,[1]Hoja1!$A$9:$AM$280,3,0)</f>
        <v>11767.5</v>
      </c>
      <c r="G34" s="15">
        <f>VLOOKUP($A34,[1]Hoja1!$A$9:$AM$280,8,0)</f>
        <v>0</v>
      </c>
      <c r="H34" s="15">
        <f>VLOOKUP($A34,[1]Hoja1!$A$9:$AM$280,5,0)+VLOOKUP($A34,[1]Hoja1!$A$9:$AM$280,7,0)</f>
        <v>0</v>
      </c>
      <c r="I34" s="15">
        <f>VLOOKUP($A34,[1]Hoja1!$A$9:$AM$280,4,0)+VLOOKUP($A34,[1]Hoja1!$A$9:$AM$280,6,0)</f>
        <v>0</v>
      </c>
      <c r="J34" s="15">
        <f>VLOOKUP($A34,[1]Hoja1!$A$9:$AM$280,9,0)+VLOOKUP($A34,[1]Hoja1!$A$9:$AM$280,10,0)</f>
        <v>343</v>
      </c>
      <c r="K34" s="16">
        <f t="shared" ref="K34:K51" si="18">SUM(F34:J34)</f>
        <v>12110.5</v>
      </c>
      <c r="L34" s="15">
        <f>VLOOKUP($A34,[1]Hoja1!$A$9:$AM$280,33,0)</f>
        <v>3593.86</v>
      </c>
      <c r="M34" s="16">
        <f t="shared" ref="M34:M51" si="19">+K34-L34</f>
        <v>8516.64</v>
      </c>
    </row>
    <row r="35" spans="1:13" s="11" customFormat="1" ht="10.5" customHeight="1" x14ac:dyDescent="0.25">
      <c r="A35" s="27" t="s">
        <v>42</v>
      </c>
      <c r="B35" s="13" t="s">
        <v>43</v>
      </c>
      <c r="C35" s="14" t="s">
        <v>44</v>
      </c>
      <c r="D35" s="14" t="s">
        <v>18</v>
      </c>
      <c r="E35" s="15">
        <f t="shared" si="17"/>
        <v>222</v>
      </c>
      <c r="F35" s="15">
        <f>VLOOKUP($A35,[1]Hoja1!$A$9:$AM$280,3,0)</f>
        <v>6660</v>
      </c>
      <c r="G35" s="15">
        <f>VLOOKUP($A35,[1]Hoja1!$A$9:$AM$280,8,0)</f>
        <v>0</v>
      </c>
      <c r="H35" s="15">
        <f>VLOOKUP($A35,[1]Hoja1!$A$9:$AM$280,5,0)+VLOOKUP($A35,[1]Hoja1!$A$9:$AM$280,7,0)</f>
        <v>0</v>
      </c>
      <c r="I35" s="15">
        <f>VLOOKUP($A35,[1]Hoja1!$A$9:$AM$280,4,0)+VLOOKUP($A35,[1]Hoja1!$A$9:$AM$280,6,0)</f>
        <v>0</v>
      </c>
      <c r="J35" s="15">
        <f>VLOOKUP($A35,[1]Hoja1!$A$9:$AM$280,9,0)+VLOOKUP($A35,[1]Hoja1!$A$9:$AM$280,10,0)</f>
        <v>194</v>
      </c>
      <c r="K35" s="16">
        <f t="shared" si="18"/>
        <v>6854</v>
      </c>
      <c r="L35" s="15">
        <f>VLOOKUP($A35,[1]Hoja1!$A$9:$AM$280,33,0)</f>
        <v>428.07</v>
      </c>
      <c r="M35" s="16">
        <f t="shared" si="19"/>
        <v>6425.93</v>
      </c>
    </row>
    <row r="36" spans="1:13" s="11" customFormat="1" ht="10.5" customHeight="1" x14ac:dyDescent="0.25">
      <c r="A36" s="27" t="s">
        <v>45</v>
      </c>
      <c r="B36" s="13" t="s">
        <v>46</v>
      </c>
      <c r="C36" s="14" t="s">
        <v>44</v>
      </c>
      <c r="D36" s="14" t="s">
        <v>18</v>
      </c>
      <c r="E36" s="15">
        <f t="shared" si="17"/>
        <v>222</v>
      </c>
      <c r="F36" s="15">
        <f>VLOOKUP($A36,[1]Hoja1!$A$9:$AM$280,3,0)</f>
        <v>6660</v>
      </c>
      <c r="G36" s="15">
        <f>VLOOKUP($A36,[1]Hoja1!$A$9:$AM$280,8,0)</f>
        <v>0</v>
      </c>
      <c r="H36" s="15">
        <f>VLOOKUP($A36,[1]Hoja1!$A$9:$AM$280,5,0)+VLOOKUP($A36,[1]Hoja1!$A$9:$AM$280,7,0)</f>
        <v>0</v>
      </c>
      <c r="I36" s="15">
        <f>VLOOKUP($A36,[1]Hoja1!$A$9:$AM$280,4,0)+VLOOKUP($A36,[1]Hoja1!$A$9:$AM$280,6,0)</f>
        <v>0</v>
      </c>
      <c r="J36" s="15">
        <f>VLOOKUP($A36,[1]Hoja1!$A$9:$AM$280,9,0)+VLOOKUP($A36,[1]Hoja1!$A$9:$AM$280,10,0)</f>
        <v>0</v>
      </c>
      <c r="K36" s="16">
        <f t="shared" si="18"/>
        <v>6660</v>
      </c>
      <c r="L36" s="15">
        <f>VLOOKUP($A36,[1]Hoja1!$A$9:$AM$280,33,0)</f>
        <v>2825.99</v>
      </c>
      <c r="M36" s="16">
        <f t="shared" si="19"/>
        <v>3834.01</v>
      </c>
    </row>
    <row r="37" spans="1:13" s="11" customFormat="1" ht="10.5" customHeight="1" x14ac:dyDescent="0.25">
      <c r="A37" s="27" t="s">
        <v>47</v>
      </c>
      <c r="B37" s="13" t="s">
        <v>48</v>
      </c>
      <c r="C37" s="14" t="s">
        <v>44</v>
      </c>
      <c r="D37" s="14" t="s">
        <v>18</v>
      </c>
      <c r="E37" s="15">
        <f t="shared" si="17"/>
        <v>222</v>
      </c>
      <c r="F37" s="15">
        <f>VLOOKUP($A37,[1]Hoja1!$A$9:$AM$280,3,0)</f>
        <v>6660</v>
      </c>
      <c r="G37" s="15">
        <f>VLOOKUP($A37,[1]Hoja1!$A$9:$AM$280,8,0)</f>
        <v>0</v>
      </c>
      <c r="H37" s="15">
        <f>VLOOKUP($A37,[1]Hoja1!$A$9:$AM$280,5,0)+VLOOKUP($A37,[1]Hoja1!$A$9:$AM$280,7,0)</f>
        <v>0</v>
      </c>
      <c r="I37" s="15">
        <f>VLOOKUP($A37,[1]Hoja1!$A$9:$AM$280,4,0)+VLOOKUP($A37,[1]Hoja1!$A$9:$AM$280,6,0)</f>
        <v>0</v>
      </c>
      <c r="J37" s="15">
        <f>VLOOKUP($A37,[1]Hoja1!$A$9:$AM$280,9,0)+VLOOKUP($A37,[1]Hoja1!$A$9:$AM$280,10,0)</f>
        <v>194</v>
      </c>
      <c r="K37" s="16">
        <f t="shared" si="18"/>
        <v>6854</v>
      </c>
      <c r="L37" s="15">
        <f>VLOOKUP($A37,[1]Hoja1!$A$9:$AM$280,33,0)</f>
        <v>2678.09</v>
      </c>
      <c r="M37" s="16">
        <f t="shared" si="19"/>
        <v>4175.91</v>
      </c>
    </row>
    <row r="38" spans="1:13" s="11" customFormat="1" ht="10.5" customHeight="1" x14ac:dyDescent="0.25">
      <c r="A38" s="27" t="s">
        <v>49</v>
      </c>
      <c r="B38" s="13" t="s">
        <v>50</v>
      </c>
      <c r="C38" s="14" t="s">
        <v>41</v>
      </c>
      <c r="D38" s="14" t="s">
        <v>18</v>
      </c>
      <c r="E38" s="15">
        <f t="shared" si="17"/>
        <v>305.60000000000002</v>
      </c>
      <c r="F38" s="15">
        <f>VLOOKUP($A38,[1]Hoja1!$A$9:$AM$280,3,0)</f>
        <v>9168</v>
      </c>
      <c r="G38" s="15">
        <f>VLOOKUP($A38,[1]Hoja1!$A$9:$AM$280,8,0)</f>
        <v>0</v>
      </c>
      <c r="H38" s="15">
        <f>VLOOKUP($A38,[1]Hoja1!$A$9:$AM$280,5,0)+VLOOKUP($A38,[1]Hoja1!$A$9:$AM$280,7,0)</f>
        <v>0</v>
      </c>
      <c r="I38" s="15">
        <f>VLOOKUP($A38,[1]Hoja1!$A$9:$AM$280,4,0)+VLOOKUP($A38,[1]Hoja1!$A$9:$AM$280,6,0)</f>
        <v>0</v>
      </c>
      <c r="J38" s="15">
        <f>VLOOKUP($A38,[1]Hoja1!$A$9:$AM$280,9,0)+VLOOKUP($A38,[1]Hoja1!$A$9:$AM$280,10,0)</f>
        <v>2229.1999999999998</v>
      </c>
      <c r="K38" s="16">
        <f t="shared" si="18"/>
        <v>11397.2</v>
      </c>
      <c r="L38" s="15">
        <f>VLOOKUP($A38,[1]Hoja1!$A$9:$AM$280,33,0)</f>
        <v>4903.32</v>
      </c>
      <c r="M38" s="16">
        <f t="shared" si="19"/>
        <v>6493.880000000001</v>
      </c>
    </row>
    <row r="39" spans="1:13" s="11" customFormat="1" ht="10.5" customHeight="1" x14ac:dyDescent="0.25">
      <c r="A39" s="27" t="s">
        <v>36</v>
      </c>
      <c r="B39" s="13" t="s">
        <v>37</v>
      </c>
      <c r="C39" s="14" t="s">
        <v>17</v>
      </c>
      <c r="D39" s="14" t="s">
        <v>18</v>
      </c>
      <c r="E39" s="15">
        <f t="shared" si="17"/>
        <v>255.142</v>
      </c>
      <c r="F39" s="15">
        <f>VLOOKUP($A39,[1]Hoja1!$A$9:$AM$280,3,0)</f>
        <v>7654.26</v>
      </c>
      <c r="G39" s="15">
        <f>VLOOKUP($A39,[1]Hoja1!$A$9:$AM$280,8,0)</f>
        <v>0</v>
      </c>
      <c r="H39" s="15">
        <f>VLOOKUP($A39,[1]Hoja1!$A$9:$AM$280,5,0)+VLOOKUP($A39,[1]Hoja1!$A$9:$AM$280,7,0)</f>
        <v>0</v>
      </c>
      <c r="I39" s="15">
        <f>VLOOKUP($A39,[1]Hoja1!$A$9:$AM$280,4,0)+VLOOKUP($A39,[1]Hoja1!$A$9:$AM$280,6,0)</f>
        <v>0</v>
      </c>
      <c r="J39" s="15">
        <f>VLOOKUP($A39,[1]Hoja1!$A$9:$AM$280,9,0)+VLOOKUP($A39,[1]Hoja1!$A$9:$AM$280,10,0)</f>
        <v>198</v>
      </c>
      <c r="K39" s="16">
        <f t="shared" si="18"/>
        <v>7852.26</v>
      </c>
      <c r="L39" s="15">
        <f>VLOOKUP($A39,[1]Hoja1!$A$9:$AM$280,33,0)</f>
        <v>1527.6</v>
      </c>
      <c r="M39" s="16">
        <f t="shared" si="19"/>
        <v>6324.66</v>
      </c>
    </row>
    <row r="40" spans="1:13" s="11" customFormat="1" ht="10.5" customHeight="1" x14ac:dyDescent="0.25">
      <c r="A40" s="27" t="s">
        <v>53</v>
      </c>
      <c r="B40" s="13" t="s">
        <v>54</v>
      </c>
      <c r="C40" s="14" t="s">
        <v>17</v>
      </c>
      <c r="D40" s="14" t="s">
        <v>18</v>
      </c>
      <c r="E40" s="15">
        <f t="shared" si="17"/>
        <v>516.79999999999995</v>
      </c>
      <c r="F40" s="15">
        <f>VLOOKUP($A40,[1]Hoja1!$A$9:$AM$280,3,0)</f>
        <v>15504</v>
      </c>
      <c r="G40" s="15">
        <f>VLOOKUP($A40,[1]Hoja1!$A$9:$AM$280,8,0)</f>
        <v>0</v>
      </c>
      <c r="H40" s="15">
        <f>VLOOKUP($A40,[1]Hoja1!$A$9:$AM$280,5,0)+VLOOKUP($A40,[1]Hoja1!$A$9:$AM$280,7,0)</f>
        <v>0</v>
      </c>
      <c r="I40" s="15">
        <f>VLOOKUP($A40,[1]Hoja1!$A$9:$AM$280,4,0)+VLOOKUP($A40,[1]Hoja1!$A$9:$AM$280,6,0)</f>
        <v>0</v>
      </c>
      <c r="J40" s="15">
        <f>VLOOKUP($A40,[1]Hoja1!$A$9:$AM$280,9,0)+VLOOKUP($A40,[1]Hoja1!$A$9:$AM$280,10,0)</f>
        <v>450</v>
      </c>
      <c r="K40" s="16">
        <f t="shared" si="18"/>
        <v>15954</v>
      </c>
      <c r="L40" s="15">
        <f>VLOOKUP($A40,[1]Hoja1!$A$9:$AM$280,33,0)</f>
        <v>6143.38</v>
      </c>
      <c r="M40" s="16">
        <f t="shared" si="19"/>
        <v>9810.619999999999</v>
      </c>
    </row>
    <row r="41" spans="1:13" s="11" customFormat="1" ht="10.5" customHeight="1" x14ac:dyDescent="0.25">
      <c r="A41" s="27" t="s">
        <v>55</v>
      </c>
      <c r="B41" s="13" t="s">
        <v>56</v>
      </c>
      <c r="C41" s="14" t="s">
        <v>57</v>
      </c>
      <c r="D41" s="14" t="s">
        <v>18</v>
      </c>
      <c r="E41" s="15">
        <f t="shared" si="17"/>
        <v>525</v>
      </c>
      <c r="F41" s="15">
        <f>VLOOKUP($A41,[1]Hoja1!$A$9:$AM$280,3,0)</f>
        <v>15750</v>
      </c>
      <c r="G41" s="15">
        <f>VLOOKUP($A41,[1]Hoja1!$A$9:$AM$280,8,0)</f>
        <v>0</v>
      </c>
      <c r="H41" s="15">
        <f>VLOOKUP($A41,[1]Hoja1!$A$9:$AM$280,5,0)+VLOOKUP($A41,[1]Hoja1!$A$9:$AM$280,7,0)</f>
        <v>0</v>
      </c>
      <c r="I41" s="15">
        <f>VLOOKUP($A41,[1]Hoja1!$A$9:$AM$280,4,0)+VLOOKUP($A41,[1]Hoja1!$A$9:$AM$280,6,0)</f>
        <v>0</v>
      </c>
      <c r="J41" s="15">
        <f>VLOOKUP($A41,[1]Hoja1!$A$9:$AM$280,9,0)+VLOOKUP($A41,[1]Hoja1!$A$9:$AM$280,10,0)</f>
        <v>459</v>
      </c>
      <c r="K41" s="16">
        <f t="shared" si="18"/>
        <v>16209</v>
      </c>
      <c r="L41" s="15">
        <f>VLOOKUP($A41,[1]Hoja1!$A$9:$AM$280,33,0)</f>
        <v>4392.8900000000003</v>
      </c>
      <c r="M41" s="16">
        <f t="shared" si="19"/>
        <v>11816.11</v>
      </c>
    </row>
    <row r="42" spans="1:13" s="11" customFormat="1" ht="10.5" customHeight="1" x14ac:dyDescent="0.25">
      <c r="A42" s="27" t="s">
        <v>58</v>
      </c>
      <c r="B42" s="13" t="s">
        <v>59</v>
      </c>
      <c r="C42" s="14" t="s">
        <v>60</v>
      </c>
      <c r="D42" s="14" t="s">
        <v>18</v>
      </c>
      <c r="E42" s="15">
        <f t="shared" si="17"/>
        <v>212.8</v>
      </c>
      <c r="F42" s="15">
        <f>VLOOKUP($A42,[1]Hoja1!$A$9:$AM$280,3,0)</f>
        <v>6384</v>
      </c>
      <c r="G42" s="15">
        <f>VLOOKUP($A42,[1]Hoja1!$A$9:$AM$280,8,0)</f>
        <v>0</v>
      </c>
      <c r="H42" s="15">
        <f>VLOOKUP($A42,[1]Hoja1!$A$9:$AM$280,5,0)+VLOOKUP($A42,[1]Hoja1!$A$9:$AM$280,7,0)</f>
        <v>0</v>
      </c>
      <c r="I42" s="15">
        <f>VLOOKUP($A42,[1]Hoja1!$A$9:$AM$280,4,0)+VLOOKUP($A42,[1]Hoja1!$A$9:$AM$280,6,0)</f>
        <v>0</v>
      </c>
      <c r="J42" s="15">
        <f>VLOOKUP($A42,[1]Hoja1!$A$9:$AM$280,9,0)+VLOOKUP($A42,[1]Hoja1!$A$9:$AM$280,10,0)</f>
        <v>0</v>
      </c>
      <c r="K42" s="16">
        <f t="shared" si="18"/>
        <v>6384</v>
      </c>
      <c r="L42" s="15">
        <f>VLOOKUP($A42,[1]Hoja1!$A$9:$AM$280,33,0)</f>
        <v>349.32</v>
      </c>
      <c r="M42" s="16">
        <f t="shared" si="19"/>
        <v>6034.68</v>
      </c>
    </row>
    <row r="43" spans="1:13" s="11" customFormat="1" ht="10.5" customHeight="1" x14ac:dyDescent="0.25">
      <c r="A43" s="27" t="s">
        <v>147</v>
      </c>
      <c r="B43" s="13" t="s">
        <v>62</v>
      </c>
      <c r="C43" s="14" t="s">
        <v>61</v>
      </c>
      <c r="D43" s="14" t="s">
        <v>18</v>
      </c>
      <c r="E43" s="15">
        <f t="shared" si="17"/>
        <v>534.42999999999995</v>
      </c>
      <c r="F43" s="15">
        <f>VLOOKUP($A43,[1]Hoja1!$A$9:$AM$280,3,0)</f>
        <v>16032.9</v>
      </c>
      <c r="G43" s="15">
        <f>VLOOKUP($A43,[1]Hoja1!$A$9:$AM$280,8,0)</f>
        <v>0</v>
      </c>
      <c r="H43" s="15">
        <f>VLOOKUP($A43,[1]Hoja1!$A$9:$AM$280,5,0)+VLOOKUP($A43,[1]Hoja1!$A$9:$AM$280,7,0)</f>
        <v>0</v>
      </c>
      <c r="I43" s="15">
        <f>VLOOKUP($A43,[1]Hoja1!$A$9:$AM$280,4,0)+VLOOKUP($A43,[1]Hoja1!$A$9:$AM$280,6,0)</f>
        <v>0</v>
      </c>
      <c r="J43" s="15">
        <f>VLOOKUP($A43,[1]Hoja1!$A$9:$AM$280,9,0)+VLOOKUP($A43,[1]Hoja1!$A$9:$AM$280,10,0)</f>
        <v>2600</v>
      </c>
      <c r="K43" s="16">
        <f t="shared" si="18"/>
        <v>18632.900000000001</v>
      </c>
      <c r="L43" s="15">
        <f>VLOOKUP($A43,[1]Hoja1!$A$9:$AM$280,33,0)</f>
        <v>5449.66</v>
      </c>
      <c r="M43" s="16">
        <f t="shared" si="19"/>
        <v>13183.240000000002</v>
      </c>
    </row>
    <row r="44" spans="1:13" s="11" customFormat="1" ht="10.5" customHeight="1" x14ac:dyDescent="0.25">
      <c r="A44" s="27" t="s">
        <v>148</v>
      </c>
      <c r="B44" s="13" t="s">
        <v>64</v>
      </c>
      <c r="C44" s="14" t="s">
        <v>61</v>
      </c>
      <c r="D44" s="14" t="s">
        <v>18</v>
      </c>
      <c r="E44" s="15">
        <f t="shared" si="17"/>
        <v>431.64566666666667</v>
      </c>
      <c r="F44" s="15">
        <f>VLOOKUP($A44,[1]Hoja1!$A$9:$AM$280,3,0)</f>
        <v>12949.37</v>
      </c>
      <c r="G44" s="15">
        <f>VLOOKUP($A44,[1]Hoja1!$A$9:$AM$280,8,0)</f>
        <v>0</v>
      </c>
      <c r="H44" s="15">
        <f>VLOOKUP($A44,[1]Hoja1!$A$9:$AM$280,5,0)+VLOOKUP($A44,[1]Hoja1!$A$9:$AM$280,7,0)</f>
        <v>0</v>
      </c>
      <c r="I44" s="15">
        <f>VLOOKUP($A44,[1]Hoja1!$A$9:$AM$280,4,0)+VLOOKUP($A44,[1]Hoja1!$A$9:$AM$280,6,0)</f>
        <v>446.53</v>
      </c>
      <c r="J44" s="15">
        <f>VLOOKUP($A44,[1]Hoja1!$A$9:$AM$280,9,0)+VLOOKUP($A44,[1]Hoja1!$A$9:$AM$280,10,0)</f>
        <v>2600</v>
      </c>
      <c r="K44" s="16">
        <f t="shared" si="18"/>
        <v>15995.900000000001</v>
      </c>
      <c r="L44" s="15">
        <f>VLOOKUP($A44,[1]Hoja1!$A$9:$AM$280,33,0)</f>
        <v>2461.86</v>
      </c>
      <c r="M44" s="16">
        <f t="shared" si="19"/>
        <v>13534.04</v>
      </c>
    </row>
    <row r="45" spans="1:13" s="11" customFormat="1" ht="10.5" customHeight="1" x14ac:dyDescent="0.25">
      <c r="A45" s="27" t="s">
        <v>149</v>
      </c>
      <c r="B45" s="13" t="s">
        <v>114</v>
      </c>
      <c r="C45" s="14" t="s">
        <v>17</v>
      </c>
      <c r="D45" s="14" t="s">
        <v>161</v>
      </c>
      <c r="E45" s="15">
        <f t="shared" si="17"/>
        <v>172.87</v>
      </c>
      <c r="F45" s="15">
        <f>VLOOKUP($A45,[1]Hoja1!$A$9:$AM$280,3,0)</f>
        <v>5186.1000000000004</v>
      </c>
      <c r="G45" s="15">
        <f>VLOOKUP($A45,[1]Hoja1!$A$9:$AM$280,8,0)</f>
        <v>0</v>
      </c>
      <c r="H45" s="15">
        <f>VLOOKUP($A45,[1]Hoja1!$A$9:$AM$280,5,0)+VLOOKUP($A45,[1]Hoja1!$A$9:$AM$280,7,0)</f>
        <v>0</v>
      </c>
      <c r="I45" s="15">
        <f>VLOOKUP($A45,[1]Hoja1!$A$9:$AM$280,4,0)+VLOOKUP($A45,[1]Hoja1!$A$9:$AM$280,6,0)</f>
        <v>0</v>
      </c>
      <c r="J45" s="15">
        <f>VLOOKUP($A45,[1]Hoja1!$A$9:$AM$280,9,0)+VLOOKUP($A45,[1]Hoja1!$A$9:$AM$280,10,0)</f>
        <v>0</v>
      </c>
      <c r="K45" s="16">
        <f t="shared" si="18"/>
        <v>5186.1000000000004</v>
      </c>
      <c r="L45" s="15">
        <f>VLOOKUP($A45,[1]Hoja1!$A$9:$AM$280,33,0)</f>
        <v>-17.18</v>
      </c>
      <c r="M45" s="16">
        <f t="shared" si="19"/>
        <v>5203.2800000000007</v>
      </c>
    </row>
    <row r="46" spans="1:13" s="11" customFormat="1" ht="10.5" customHeight="1" x14ac:dyDescent="0.25">
      <c r="A46" s="27" t="s">
        <v>150</v>
      </c>
      <c r="B46" s="13" t="s">
        <v>115</v>
      </c>
      <c r="C46" s="14" t="s">
        <v>17</v>
      </c>
      <c r="D46" s="14" t="s">
        <v>161</v>
      </c>
      <c r="E46" s="15">
        <f t="shared" si="17"/>
        <v>172.87</v>
      </c>
      <c r="F46" s="15">
        <f>VLOOKUP($A46,[1]Hoja1!$A$9:$AM$280,3,0)</f>
        <v>5186.1000000000004</v>
      </c>
      <c r="G46" s="15">
        <f>VLOOKUP($A46,[1]Hoja1!$A$9:$AM$280,8,0)</f>
        <v>0</v>
      </c>
      <c r="H46" s="15">
        <f>VLOOKUP($A46,[1]Hoja1!$A$9:$AM$280,5,0)+VLOOKUP($A46,[1]Hoja1!$A$9:$AM$280,7,0)</f>
        <v>0</v>
      </c>
      <c r="I46" s="15">
        <f>VLOOKUP($A46,[1]Hoja1!$A$9:$AM$280,4,0)+VLOOKUP($A46,[1]Hoja1!$A$9:$AM$280,6,0)</f>
        <v>0</v>
      </c>
      <c r="J46" s="15">
        <f>VLOOKUP($A46,[1]Hoja1!$A$9:$AM$280,9,0)+VLOOKUP($A46,[1]Hoja1!$A$9:$AM$280,10,0)</f>
        <v>150</v>
      </c>
      <c r="K46" s="16">
        <f t="shared" si="18"/>
        <v>5336.1</v>
      </c>
      <c r="L46" s="15">
        <f>VLOOKUP($A46,[1]Hoja1!$A$9:$AM$280,33,0)</f>
        <v>18.010000000000002</v>
      </c>
      <c r="M46" s="16">
        <f t="shared" si="19"/>
        <v>5318.09</v>
      </c>
    </row>
    <row r="47" spans="1:13" s="11" customFormat="1" ht="10.5" customHeight="1" x14ac:dyDescent="0.25">
      <c r="A47" s="27" t="s">
        <v>137</v>
      </c>
      <c r="B47" s="13" t="s">
        <v>65</v>
      </c>
      <c r="C47" s="14" t="s">
        <v>66</v>
      </c>
      <c r="D47" s="14" t="s">
        <v>161</v>
      </c>
      <c r="E47" s="15">
        <f t="shared" si="17"/>
        <v>233.32999999999998</v>
      </c>
      <c r="F47" s="15">
        <f>VLOOKUP($A47,[1]Hoja1!$A$9:$AM$280,3,0)</f>
        <v>6999.9</v>
      </c>
      <c r="G47" s="15">
        <f>VLOOKUP($A47,[1]Hoja1!$A$9:$AM$280,8,0)</f>
        <v>0</v>
      </c>
      <c r="H47" s="15">
        <f>VLOOKUP($A47,[1]Hoja1!$A$9:$AM$280,5,0)+VLOOKUP($A47,[1]Hoja1!$A$9:$AM$280,7,0)</f>
        <v>0</v>
      </c>
      <c r="I47" s="15">
        <f>VLOOKUP($A47,[1]Hoja1!$A$9:$AM$280,4,0)+VLOOKUP($A47,[1]Hoja1!$A$9:$AM$280,6,0)</f>
        <v>0</v>
      </c>
      <c r="J47" s="15">
        <f>VLOOKUP($A47,[1]Hoja1!$A$9:$AM$280,9,0)+VLOOKUP($A47,[1]Hoja1!$A$9:$AM$280,10,0)</f>
        <v>1476.42</v>
      </c>
      <c r="K47" s="16">
        <f t="shared" si="18"/>
        <v>8476.32</v>
      </c>
      <c r="L47" s="15">
        <f>VLOOKUP($A47,[1]Hoja1!$A$9:$AM$280,33,0)</f>
        <v>929.82</v>
      </c>
      <c r="M47" s="16">
        <f t="shared" si="19"/>
        <v>7546.5</v>
      </c>
    </row>
    <row r="48" spans="1:13" s="11" customFormat="1" ht="10.5" customHeight="1" x14ac:dyDescent="0.25">
      <c r="A48" s="27" t="s">
        <v>138</v>
      </c>
      <c r="B48" s="13" t="s">
        <v>67</v>
      </c>
      <c r="C48" s="14" t="s">
        <v>66</v>
      </c>
      <c r="D48" s="14" t="s">
        <v>161</v>
      </c>
      <c r="E48" s="15">
        <f t="shared" si="17"/>
        <v>430</v>
      </c>
      <c r="F48" s="15">
        <f>VLOOKUP($A48,[1]Hoja1!$A$9:$AM$280,3,0)</f>
        <v>12900</v>
      </c>
      <c r="G48" s="15">
        <f>VLOOKUP($A48,[1]Hoja1!$A$9:$AM$280,8,0)</f>
        <v>0</v>
      </c>
      <c r="H48" s="15">
        <f>VLOOKUP($A48,[1]Hoja1!$A$9:$AM$280,5,0)+VLOOKUP($A48,[1]Hoja1!$A$9:$AM$280,7,0)</f>
        <v>0</v>
      </c>
      <c r="I48" s="15">
        <f>VLOOKUP($A48,[1]Hoja1!$A$9:$AM$280,4,0)+VLOOKUP($A48,[1]Hoja1!$A$9:$AM$280,6,0)</f>
        <v>0</v>
      </c>
      <c r="J48" s="15">
        <f>VLOOKUP($A48,[1]Hoja1!$A$9:$AM$280,9,0)+VLOOKUP($A48,[1]Hoja1!$A$9:$AM$280,10,0)</f>
        <v>0</v>
      </c>
      <c r="K48" s="16">
        <f t="shared" si="18"/>
        <v>12900</v>
      </c>
      <c r="L48" s="15">
        <f>VLOOKUP($A48,[1]Hoja1!$A$9:$AM$280,33,0)</f>
        <v>1774.44</v>
      </c>
      <c r="M48" s="16">
        <f t="shared" si="19"/>
        <v>11125.56</v>
      </c>
    </row>
    <row r="49" spans="1:13" s="11" customFormat="1" ht="10.5" customHeight="1" x14ac:dyDescent="0.25">
      <c r="A49" s="27" t="s">
        <v>116</v>
      </c>
      <c r="B49" s="13" t="s">
        <v>119</v>
      </c>
      <c r="C49" s="14" t="s">
        <v>120</v>
      </c>
      <c r="D49" s="14" t="s">
        <v>161</v>
      </c>
      <c r="E49" s="15">
        <f t="shared" si="17"/>
        <v>580.98</v>
      </c>
      <c r="F49" s="15">
        <f>VLOOKUP($A49,[1]Hoja1!$A$9:$AM$280,3,0)</f>
        <v>17429.400000000001</v>
      </c>
      <c r="G49" s="15">
        <f>VLOOKUP($A49,[1]Hoja1!$A$9:$AM$280,8,0)</f>
        <v>0</v>
      </c>
      <c r="H49" s="15">
        <f>VLOOKUP($A49,[1]Hoja1!$A$9:$AM$280,5,0)+VLOOKUP($A49,[1]Hoja1!$A$9:$AM$280,7,0)</f>
        <v>0</v>
      </c>
      <c r="I49" s="15">
        <f>VLOOKUP($A49,[1]Hoja1!$A$9:$AM$280,4,0)+VLOOKUP($A49,[1]Hoja1!$A$9:$AM$280,6,0)</f>
        <v>0</v>
      </c>
      <c r="J49" s="15">
        <f>VLOOKUP($A49,[1]Hoja1!$A$9:$AM$280,9,0)+VLOOKUP($A49,[1]Hoja1!$A$9:$AM$280,10,0)</f>
        <v>0</v>
      </c>
      <c r="K49" s="16">
        <f t="shared" si="18"/>
        <v>17429.400000000001</v>
      </c>
      <c r="L49" s="15">
        <f>VLOOKUP($A49,[1]Hoja1!$A$9:$AM$280,33,0)</f>
        <v>2825.26</v>
      </c>
      <c r="M49" s="16">
        <f t="shared" si="19"/>
        <v>14604.140000000001</v>
      </c>
    </row>
    <row r="50" spans="1:13" s="11" customFormat="1" ht="10.5" customHeight="1" x14ac:dyDescent="0.25">
      <c r="A50" s="27" t="s">
        <v>171</v>
      </c>
      <c r="B50" s="13" t="s">
        <v>172</v>
      </c>
      <c r="C50" s="14" t="s">
        <v>61</v>
      </c>
      <c r="D50" s="14" t="s">
        <v>161</v>
      </c>
      <c r="E50" s="15">
        <f t="shared" ref="E50" si="20">+F50/30</f>
        <v>269.85000000000002</v>
      </c>
      <c r="F50" s="15">
        <f>VLOOKUP($A50,[1]Hoja1!$A$9:$AM$280,3,0)</f>
        <v>8095.5</v>
      </c>
      <c r="G50" s="15">
        <f>VLOOKUP($A50,[1]Hoja1!$A$9:$AM$280,8,0)</f>
        <v>0</v>
      </c>
      <c r="H50" s="15">
        <f>VLOOKUP($A50,[1]Hoja1!$A$9:$AM$280,5,0)+VLOOKUP($A50,[1]Hoja1!$A$9:$AM$280,7,0)</f>
        <v>0</v>
      </c>
      <c r="I50" s="15">
        <f>VLOOKUP($A50,[1]Hoja1!$A$9:$AM$280,4,0)+VLOOKUP($A50,[1]Hoja1!$A$9:$AM$280,6,0)</f>
        <v>0</v>
      </c>
      <c r="J50" s="15">
        <f>VLOOKUP($A50,[1]Hoja1!$A$9:$AM$280,9,0)+VLOOKUP($A50,[1]Hoja1!$A$9:$AM$280,10,0)</f>
        <v>104.5</v>
      </c>
      <c r="K50" s="16">
        <f t="shared" si="18"/>
        <v>8200</v>
      </c>
      <c r="L50" s="15">
        <f>VLOOKUP($A50,[1]Hoja1!$A$9:$AM$280,33,0)</f>
        <v>849.8</v>
      </c>
      <c r="M50" s="16">
        <f t="shared" si="19"/>
        <v>7350.2</v>
      </c>
    </row>
    <row r="51" spans="1:13" s="11" customFormat="1" ht="10.5" customHeight="1" x14ac:dyDescent="0.25">
      <c r="A51" s="27" t="s">
        <v>185</v>
      </c>
      <c r="B51" s="13" t="s">
        <v>186</v>
      </c>
      <c r="C51" s="14" t="s">
        <v>32</v>
      </c>
      <c r="D51" s="14" t="s">
        <v>161</v>
      </c>
      <c r="E51" s="15">
        <v>475</v>
      </c>
      <c r="F51" s="15">
        <f>VLOOKUP($A51,[1]Hoja1!$A$9:$AM$280,3,0)</f>
        <v>14250</v>
      </c>
      <c r="G51" s="15">
        <f>VLOOKUP($A51,[1]Hoja1!$A$9:$AM$280,8,0)</f>
        <v>0</v>
      </c>
      <c r="H51" s="15">
        <f>VLOOKUP($A51,[1]Hoja1!$A$9:$AM$280,5,0)+VLOOKUP($A51,[1]Hoja1!$A$9:$AM$280,7,0)</f>
        <v>0</v>
      </c>
      <c r="I51" s="15">
        <f>VLOOKUP($A51,[1]Hoja1!$A$9:$AM$280,4,0)+VLOOKUP($A51,[1]Hoja1!$A$9:$AM$280,6,0)</f>
        <v>0</v>
      </c>
      <c r="J51" s="15">
        <f>VLOOKUP($A51,[1]Hoja1!$A$9:$AM$280,9,0)+VLOOKUP($A51,[1]Hoja1!$A$9:$AM$280,10,0)</f>
        <v>9537.56</v>
      </c>
      <c r="K51" s="16">
        <f t="shared" si="18"/>
        <v>23787.559999999998</v>
      </c>
      <c r="L51" s="15">
        <f>VLOOKUP($A51,[1]Hoja1!$A$9:$AM$280,33,0)</f>
        <v>4081.38</v>
      </c>
      <c r="M51" s="16">
        <f t="shared" si="19"/>
        <v>19706.179999999997</v>
      </c>
    </row>
    <row r="52" spans="1:13" s="11" customFormat="1" ht="10.5" customHeight="1" x14ac:dyDescent="0.25">
      <c r="A52" s="27"/>
      <c r="B52" s="13"/>
      <c r="C52" s="14"/>
      <c r="D52" s="14"/>
      <c r="E52" s="15"/>
      <c r="F52" s="15"/>
      <c r="G52" s="14"/>
      <c r="H52" s="14"/>
      <c r="I52" s="14"/>
      <c r="J52" s="14"/>
      <c r="K52" s="16"/>
      <c r="L52" s="16"/>
      <c r="M52" s="16"/>
    </row>
    <row r="53" spans="1:13" s="11" customFormat="1" ht="17.25" customHeight="1" x14ac:dyDescent="0.25">
      <c r="A53" s="6" t="s">
        <v>68</v>
      </c>
      <c r="B53" s="7"/>
      <c r="C53" s="8"/>
      <c r="D53" s="8"/>
      <c r="E53" s="9"/>
      <c r="F53" s="9"/>
      <c r="G53" s="8"/>
      <c r="H53" s="8"/>
      <c r="I53" s="8"/>
      <c r="J53" s="8"/>
      <c r="K53" s="10"/>
      <c r="L53" s="10"/>
      <c r="M53" s="10"/>
    </row>
    <row r="54" spans="1:13" s="11" customFormat="1" ht="10.5" customHeight="1" x14ac:dyDescent="0.25">
      <c r="A54" s="27" t="s">
        <v>139</v>
      </c>
      <c r="B54" s="13" t="s">
        <v>69</v>
      </c>
      <c r="C54" s="14" t="s">
        <v>70</v>
      </c>
      <c r="D54" s="14" t="s">
        <v>161</v>
      </c>
      <c r="E54" s="15">
        <f t="shared" ref="E54:E58" si="21">+F54/30</f>
        <v>177.82000000000002</v>
      </c>
      <c r="F54" s="15">
        <f>VLOOKUP($A54,[1]Hoja1!$A$9:$AM$280,3,0)</f>
        <v>5334.6</v>
      </c>
      <c r="G54" s="15">
        <f>VLOOKUP($A54,[1]Hoja1!$A$9:$AM$280,8,0)</f>
        <v>0</v>
      </c>
      <c r="H54" s="15">
        <f>VLOOKUP($A54,[1]Hoja1!$A$9:$AM$280,5,0)+VLOOKUP($A54,[1]Hoja1!$A$9:$AM$280,7,0)</f>
        <v>0</v>
      </c>
      <c r="I54" s="15">
        <f>VLOOKUP($A54,[1]Hoja1!$A$9:$AM$280,4,0)+VLOOKUP($A54,[1]Hoja1!$A$9:$AM$280,6,0)</f>
        <v>0</v>
      </c>
      <c r="J54" s="15">
        <f>VLOOKUP($A54,[1]Hoja1!$A$9:$AM$280,9,0)+VLOOKUP($A54,[1]Hoja1!$A$9:$AM$280,10,0)</f>
        <v>0</v>
      </c>
      <c r="K54" s="16">
        <f t="shared" ref="K54:K58" si="22">SUM(F54:J54)</f>
        <v>5334.6</v>
      </c>
      <c r="L54" s="15">
        <f>VLOOKUP($A54,[1]Hoja1!$A$9:$AM$280,33,0)</f>
        <v>168.66</v>
      </c>
      <c r="M54" s="16">
        <f t="shared" ref="M54:M58" si="23">+K54-L54</f>
        <v>5165.9400000000005</v>
      </c>
    </row>
    <row r="55" spans="1:13" s="11" customFormat="1" ht="10.5" customHeight="1" x14ac:dyDescent="0.25">
      <c r="A55" s="27" t="s">
        <v>136</v>
      </c>
      <c r="B55" s="13" t="s">
        <v>94</v>
      </c>
      <c r="C55" s="14" t="s">
        <v>70</v>
      </c>
      <c r="D55" s="14" t="s">
        <v>161</v>
      </c>
      <c r="E55" s="15">
        <f t="shared" si="21"/>
        <v>172.87</v>
      </c>
      <c r="F55" s="15">
        <f>VLOOKUP($A55,[1]Hoja1!$A$9:$AM$280,3,0)</f>
        <v>5186.1000000000004</v>
      </c>
      <c r="G55" s="15">
        <f>VLOOKUP($A55,[1]Hoja1!$A$9:$AM$280,8,0)</f>
        <v>0</v>
      </c>
      <c r="H55" s="15">
        <f>VLOOKUP($A55,[1]Hoja1!$A$9:$AM$280,5,0)+VLOOKUP($A55,[1]Hoja1!$A$9:$AM$280,7,0)</f>
        <v>0</v>
      </c>
      <c r="I55" s="15">
        <f>VLOOKUP($A55,[1]Hoja1!$A$9:$AM$280,4,0)+VLOOKUP($A55,[1]Hoja1!$A$9:$AM$280,6,0)</f>
        <v>0</v>
      </c>
      <c r="J55" s="15">
        <f>VLOOKUP($A55,[1]Hoja1!$A$9:$AM$280,9,0)+VLOOKUP($A55,[1]Hoja1!$A$9:$AM$280,10,0)</f>
        <v>0</v>
      </c>
      <c r="K55" s="16">
        <f t="shared" si="22"/>
        <v>5186.1000000000004</v>
      </c>
      <c r="L55" s="15">
        <f>VLOOKUP($A55,[1]Hoja1!$A$9:$AM$280,33,0)</f>
        <v>-17.18</v>
      </c>
      <c r="M55" s="16">
        <f t="shared" si="23"/>
        <v>5203.2800000000007</v>
      </c>
    </row>
    <row r="56" spans="1:13" s="11" customFormat="1" ht="10.5" customHeight="1" x14ac:dyDescent="0.25">
      <c r="A56" s="27" t="s">
        <v>111</v>
      </c>
      <c r="B56" s="13" t="s">
        <v>71</v>
      </c>
      <c r="C56" s="14" t="s">
        <v>70</v>
      </c>
      <c r="D56" s="14" t="s">
        <v>161</v>
      </c>
      <c r="E56" s="15">
        <f t="shared" si="21"/>
        <v>172.87</v>
      </c>
      <c r="F56" s="15">
        <f>VLOOKUP($A56,[1]Hoja1!$A$9:$AM$280,3,0)</f>
        <v>5186.1000000000004</v>
      </c>
      <c r="G56" s="15">
        <f>VLOOKUP($A56,[1]Hoja1!$A$9:$AM$280,8,0)</f>
        <v>0</v>
      </c>
      <c r="H56" s="15">
        <f>VLOOKUP($A56,[1]Hoja1!$A$9:$AM$280,5,0)+VLOOKUP($A56,[1]Hoja1!$A$9:$AM$280,7,0)</f>
        <v>0</v>
      </c>
      <c r="I56" s="15">
        <f>VLOOKUP($A56,[1]Hoja1!$A$9:$AM$280,4,0)+VLOOKUP($A56,[1]Hoja1!$A$9:$AM$280,6,0)</f>
        <v>0</v>
      </c>
      <c r="J56" s="15">
        <f>VLOOKUP($A56,[1]Hoja1!$A$9:$AM$280,9,0)+VLOOKUP($A56,[1]Hoja1!$A$9:$AM$280,10,0)</f>
        <v>0</v>
      </c>
      <c r="K56" s="16">
        <f t="shared" si="22"/>
        <v>5186.1000000000004</v>
      </c>
      <c r="L56" s="15">
        <f>VLOOKUP($A56,[1]Hoja1!$A$9:$AM$280,33,0)</f>
        <v>-17.18</v>
      </c>
      <c r="M56" s="16">
        <f t="shared" si="23"/>
        <v>5203.2800000000007</v>
      </c>
    </row>
    <row r="57" spans="1:13" s="11" customFormat="1" ht="10.5" customHeight="1" x14ac:dyDescent="0.25">
      <c r="A57" s="27" t="s">
        <v>113</v>
      </c>
      <c r="B57" s="13" t="s">
        <v>72</v>
      </c>
      <c r="C57" s="14" t="s">
        <v>70</v>
      </c>
      <c r="D57" s="14" t="s">
        <v>161</v>
      </c>
      <c r="E57" s="15">
        <f t="shared" si="21"/>
        <v>172.87</v>
      </c>
      <c r="F57" s="15">
        <f>VLOOKUP($A57,[1]Hoja1!$A$9:$AM$280,3,0)</f>
        <v>5186.1000000000004</v>
      </c>
      <c r="G57" s="15">
        <f>VLOOKUP($A57,[1]Hoja1!$A$9:$AM$280,8,0)</f>
        <v>0</v>
      </c>
      <c r="H57" s="15">
        <f>VLOOKUP($A57,[1]Hoja1!$A$9:$AM$280,5,0)+VLOOKUP($A57,[1]Hoja1!$A$9:$AM$280,7,0)</f>
        <v>0</v>
      </c>
      <c r="I57" s="15">
        <f>VLOOKUP($A57,[1]Hoja1!$A$9:$AM$280,4,0)+VLOOKUP($A57,[1]Hoja1!$A$9:$AM$280,6,0)</f>
        <v>0</v>
      </c>
      <c r="J57" s="15">
        <f>VLOOKUP($A57,[1]Hoja1!$A$9:$AM$280,9,0)+VLOOKUP($A57,[1]Hoja1!$A$9:$AM$280,10,0)</f>
        <v>0</v>
      </c>
      <c r="K57" s="16">
        <f t="shared" si="22"/>
        <v>5186.1000000000004</v>
      </c>
      <c r="L57" s="15">
        <f>VLOOKUP($A57,[1]Hoja1!$A$9:$AM$280,33,0)</f>
        <v>-17.18</v>
      </c>
      <c r="M57" s="16">
        <f t="shared" si="23"/>
        <v>5203.2800000000007</v>
      </c>
    </row>
    <row r="58" spans="1:13" s="11" customFormat="1" ht="10.5" customHeight="1" x14ac:dyDescent="0.25">
      <c r="A58" s="27" t="s">
        <v>155</v>
      </c>
      <c r="B58" s="13" t="s">
        <v>179</v>
      </c>
      <c r="C58" s="14" t="s">
        <v>70</v>
      </c>
      <c r="D58" s="14" t="s">
        <v>161</v>
      </c>
      <c r="E58" s="15">
        <f t="shared" si="21"/>
        <v>300</v>
      </c>
      <c r="F58" s="15">
        <f>VLOOKUP($A58,[1]Hoja1!$A$9:$AM$280,3,0)</f>
        <v>9000</v>
      </c>
      <c r="G58" s="15">
        <f>VLOOKUP($A58,[1]Hoja1!$A$9:$AM$280,8,0)</f>
        <v>0</v>
      </c>
      <c r="H58" s="15">
        <f>VLOOKUP($A58,[1]Hoja1!$A$9:$AM$280,5,0)+VLOOKUP($A58,[1]Hoja1!$A$9:$AM$280,7,0)</f>
        <v>0</v>
      </c>
      <c r="I58" s="15">
        <f>VLOOKUP($A58,[1]Hoja1!$A$9:$AM$280,4,0)+VLOOKUP($A58,[1]Hoja1!$A$9:$AM$280,6,0)</f>
        <v>0</v>
      </c>
      <c r="J58" s="15">
        <f>VLOOKUP($A58,[1]Hoja1!$A$9:$AM$280,9,0)+VLOOKUP($A58,[1]Hoja1!$A$9:$AM$280,10,0)</f>
        <v>4200</v>
      </c>
      <c r="K58" s="16">
        <f t="shared" si="22"/>
        <v>13200</v>
      </c>
      <c r="L58" s="15">
        <f>VLOOKUP($A58,[1]Hoja1!$A$9:$AM$280,33,0)</f>
        <v>1768.18</v>
      </c>
      <c r="M58" s="16">
        <f t="shared" si="23"/>
        <v>11431.82</v>
      </c>
    </row>
    <row r="59" spans="1:13" s="11" customFormat="1" ht="10.5" customHeight="1" x14ac:dyDescent="0.25">
      <c r="A59" s="27"/>
      <c r="B59" s="13"/>
      <c r="C59" s="14"/>
      <c r="D59" s="14"/>
      <c r="E59" s="15"/>
      <c r="F59" s="15"/>
      <c r="G59" s="14"/>
      <c r="H59" s="14"/>
      <c r="I59" s="14"/>
      <c r="J59" s="14"/>
      <c r="K59" s="16"/>
      <c r="L59" s="16"/>
      <c r="M59" s="16"/>
    </row>
    <row r="60" spans="1:13" s="11" customFormat="1" ht="17.25" customHeight="1" x14ac:dyDescent="0.25">
      <c r="A60" s="6" t="s">
        <v>73</v>
      </c>
      <c r="B60" s="7"/>
      <c r="C60" s="8"/>
      <c r="D60" s="8"/>
      <c r="E60" s="9"/>
      <c r="F60" s="9"/>
      <c r="G60" s="8"/>
      <c r="H60" s="8"/>
      <c r="I60" s="8"/>
      <c r="J60" s="8"/>
      <c r="K60" s="10"/>
      <c r="L60" s="10"/>
      <c r="M60" s="10"/>
    </row>
    <row r="61" spans="1:13" s="11" customFormat="1" ht="12" customHeight="1" x14ac:dyDescent="0.25">
      <c r="A61" s="27" t="s">
        <v>74</v>
      </c>
      <c r="B61" s="13" t="s">
        <v>75</v>
      </c>
      <c r="C61" s="14" t="s">
        <v>17</v>
      </c>
      <c r="D61" s="14" t="s">
        <v>18</v>
      </c>
      <c r="E61" s="15">
        <f t="shared" ref="E61:E62" si="24">+F61/30</f>
        <v>300</v>
      </c>
      <c r="F61" s="15">
        <f>VLOOKUP($A61,[1]Hoja1!$A$9:$AM$280,3,0)</f>
        <v>9000</v>
      </c>
      <c r="G61" s="15">
        <f>VLOOKUP($A61,[1]Hoja1!$A$9:$AM$280,8,0)</f>
        <v>0</v>
      </c>
      <c r="H61" s="15">
        <f>VLOOKUP($A61,[1]Hoja1!$A$9:$AM$280,5,0)+VLOOKUP($A61,[1]Hoja1!$A$9:$AM$280,7,0)</f>
        <v>0</v>
      </c>
      <c r="I61" s="15">
        <f>VLOOKUP($A61,[1]Hoja1!$A$9:$AM$280,4,0)+VLOOKUP($A61,[1]Hoja1!$A$9:$AM$280,6,0)</f>
        <v>0</v>
      </c>
      <c r="J61" s="15">
        <f>VLOOKUP($A61,[1]Hoja1!$A$9:$AM$280,9,0)+VLOOKUP($A61,[1]Hoja1!$A$9:$AM$280,10,0)</f>
        <v>0</v>
      </c>
      <c r="K61" s="16">
        <f t="shared" ref="K61:K64" si="25">SUM(F61:J61)</f>
        <v>9000</v>
      </c>
      <c r="L61" s="15">
        <f>VLOOKUP($A61,[1]Hoja1!$A$9:$AM$280,33,0)</f>
        <v>3666.96</v>
      </c>
      <c r="M61" s="16">
        <f t="shared" ref="M61:M64" si="26">+K61-L61</f>
        <v>5333.04</v>
      </c>
    </row>
    <row r="62" spans="1:13" s="11" customFormat="1" ht="10.5" customHeight="1" x14ac:dyDescent="0.25">
      <c r="A62" s="27" t="s">
        <v>140</v>
      </c>
      <c r="B62" s="13" t="s">
        <v>76</v>
      </c>
      <c r="C62" s="14" t="s">
        <v>17</v>
      </c>
      <c r="D62" s="14" t="s">
        <v>161</v>
      </c>
      <c r="E62" s="15">
        <f t="shared" si="24"/>
        <v>333.33</v>
      </c>
      <c r="F62" s="15">
        <f>VLOOKUP($A62,[1]Hoja1!$A$9:$AM$280,3,0)</f>
        <v>9999.9</v>
      </c>
      <c r="G62" s="15">
        <f>VLOOKUP($A62,[1]Hoja1!$A$9:$AM$280,8,0)</f>
        <v>0</v>
      </c>
      <c r="H62" s="15">
        <f>VLOOKUP($A62,[1]Hoja1!$A$9:$AM$280,5,0)+VLOOKUP($A62,[1]Hoja1!$A$9:$AM$280,7,0)</f>
        <v>0</v>
      </c>
      <c r="I62" s="15">
        <f>VLOOKUP($A62,[1]Hoja1!$A$9:$AM$280,4,0)+VLOOKUP($A62,[1]Hoja1!$A$9:$AM$280,6,0)</f>
        <v>0</v>
      </c>
      <c r="J62" s="15">
        <f>VLOOKUP($A62,[1]Hoja1!$A$9:$AM$280,9,0)+VLOOKUP($A62,[1]Hoja1!$A$9:$AM$280,10,0)</f>
        <v>5614.72</v>
      </c>
      <c r="K62" s="16">
        <f t="shared" si="25"/>
        <v>15614.619999999999</v>
      </c>
      <c r="L62" s="15">
        <f>VLOOKUP($A62,[1]Hoja1!$A$9:$AM$280,33,0)</f>
        <v>2355.1</v>
      </c>
      <c r="M62" s="16">
        <f t="shared" si="26"/>
        <v>13259.519999999999</v>
      </c>
    </row>
    <row r="63" spans="1:13" s="11" customFormat="1" ht="10.5" customHeight="1" x14ac:dyDescent="0.25">
      <c r="A63" s="27" t="s">
        <v>164</v>
      </c>
      <c r="B63" s="13" t="s">
        <v>165</v>
      </c>
      <c r="C63" s="14" t="s">
        <v>17</v>
      </c>
      <c r="D63" s="14" t="s">
        <v>161</v>
      </c>
      <c r="E63" s="15">
        <f t="shared" ref="E63" si="27">+F63/30</f>
        <v>268.2</v>
      </c>
      <c r="F63" s="15">
        <f>VLOOKUP($A63,[1]Hoja1!$A$9:$AM$280,3,0)</f>
        <v>8046</v>
      </c>
      <c r="G63" s="15">
        <f>VLOOKUP($A63,[1]Hoja1!$A$9:$AM$280,8,0)</f>
        <v>0</v>
      </c>
      <c r="H63" s="15">
        <f>VLOOKUP($A63,[1]Hoja1!$A$9:$AM$280,5,0)+VLOOKUP($A63,[1]Hoja1!$A$9:$AM$280,7,0)</f>
        <v>0</v>
      </c>
      <c r="I63" s="15">
        <f>VLOOKUP($A63,[1]Hoja1!$A$9:$AM$280,4,0)+VLOOKUP($A63,[1]Hoja1!$A$9:$AM$280,6,0)</f>
        <v>0</v>
      </c>
      <c r="J63" s="15">
        <f>VLOOKUP($A63,[1]Hoja1!$A$9:$AM$280,9,0)+VLOOKUP($A63,[1]Hoja1!$A$9:$AM$280,10,0)</f>
        <v>3813.9</v>
      </c>
      <c r="K63" s="16">
        <f t="shared" si="25"/>
        <v>11859.9</v>
      </c>
      <c r="L63" s="15">
        <f>VLOOKUP($A63,[1]Hoja1!$A$9:$AM$280,33,0)</f>
        <v>1587.6</v>
      </c>
      <c r="M63" s="16">
        <f t="shared" si="26"/>
        <v>10272.299999999999</v>
      </c>
    </row>
    <row r="64" spans="1:13" s="11" customFormat="1" ht="10.5" customHeight="1" x14ac:dyDescent="0.25">
      <c r="A64" s="27" t="s">
        <v>187</v>
      </c>
      <c r="B64" s="13" t="s">
        <v>188</v>
      </c>
      <c r="C64" s="14" t="s">
        <v>32</v>
      </c>
      <c r="D64" s="14" t="s">
        <v>161</v>
      </c>
      <c r="E64" s="15">
        <v>475</v>
      </c>
      <c r="F64" s="15">
        <f>VLOOKUP($A64,[1]Hoja1!$A$9:$AM$280,3,0)</f>
        <v>14250</v>
      </c>
      <c r="G64" s="15">
        <f>VLOOKUP($A64,[1]Hoja1!$A$9:$AM$280,8,0)</f>
        <v>0</v>
      </c>
      <c r="H64" s="15">
        <f>VLOOKUP($A64,[1]Hoja1!$A$9:$AM$280,5,0)+VLOOKUP($A64,[1]Hoja1!$A$9:$AM$280,7,0)</f>
        <v>0</v>
      </c>
      <c r="I64" s="15">
        <f>VLOOKUP($A64,[1]Hoja1!$A$9:$AM$280,4,0)+VLOOKUP($A64,[1]Hoja1!$A$9:$AM$280,6,0)</f>
        <v>0</v>
      </c>
      <c r="J64" s="15">
        <f>VLOOKUP($A64,[1]Hoja1!$A$9:$AM$280,9,0)+VLOOKUP($A64,[1]Hoja1!$A$9:$AM$280,10,0)</f>
        <v>9537.56</v>
      </c>
      <c r="K64" s="16">
        <f t="shared" si="25"/>
        <v>23787.559999999998</v>
      </c>
      <c r="L64" s="15">
        <f>VLOOKUP($A64,[1]Hoja1!$A$9:$AM$280,33,0)</f>
        <v>4081.38</v>
      </c>
      <c r="M64" s="16">
        <f t="shared" si="26"/>
        <v>19706.179999999997</v>
      </c>
    </row>
    <row r="65" spans="1:13" x14ac:dyDescent="0.25">
      <c r="A65" s="27"/>
    </row>
    <row r="66" spans="1:13" s="11" customFormat="1" ht="10.5" customHeight="1" x14ac:dyDescent="0.25">
      <c r="A66" s="27"/>
      <c r="B66" s="13"/>
      <c r="C66" s="14"/>
      <c r="D66" s="14"/>
      <c r="E66" s="15"/>
      <c r="F66" s="15"/>
      <c r="G66" s="14"/>
      <c r="H66" s="14"/>
      <c r="I66" s="14"/>
      <c r="J66" s="14"/>
      <c r="K66" s="16"/>
      <c r="L66" s="16"/>
      <c r="M66" s="16"/>
    </row>
    <row r="67" spans="1:13" s="11" customFormat="1" ht="10.5" customHeight="1" x14ac:dyDescent="0.25">
      <c r="A67" s="27"/>
      <c r="B67" s="13"/>
      <c r="C67" s="14"/>
      <c r="D67" s="14"/>
      <c r="E67" s="15"/>
      <c r="F67" s="15"/>
      <c r="G67" s="14"/>
      <c r="H67" s="14"/>
      <c r="I67" s="14"/>
      <c r="J67" s="14"/>
      <c r="K67" s="16"/>
      <c r="L67" s="16"/>
      <c r="M67" s="16"/>
    </row>
    <row r="68" spans="1:13" s="11" customFormat="1" ht="17.25" customHeight="1" x14ac:dyDescent="0.25">
      <c r="A68" s="6" t="s">
        <v>77</v>
      </c>
      <c r="B68" s="7"/>
      <c r="C68" s="8"/>
      <c r="D68" s="8"/>
      <c r="E68" s="9"/>
      <c r="F68" s="9"/>
      <c r="G68" s="8"/>
      <c r="H68" s="8"/>
      <c r="I68" s="8"/>
      <c r="J68" s="8"/>
      <c r="K68" s="10"/>
      <c r="L68" s="10"/>
      <c r="M68" s="10"/>
    </row>
    <row r="69" spans="1:13" s="11" customFormat="1" ht="10.5" customHeight="1" x14ac:dyDescent="0.25">
      <c r="A69" s="27" t="s">
        <v>78</v>
      </c>
      <c r="B69" s="13" t="s">
        <v>79</v>
      </c>
      <c r="C69" s="14" t="s">
        <v>80</v>
      </c>
      <c r="D69" s="14" t="s">
        <v>18</v>
      </c>
      <c r="E69" s="15">
        <f t="shared" ref="E69:E70" si="28">+F69/30</f>
        <v>330.60999999999996</v>
      </c>
      <c r="F69" s="15">
        <f>VLOOKUP($A69,[1]Hoja1!$A$9:$AM$280,3,0)</f>
        <v>9918.2999999999993</v>
      </c>
      <c r="G69" s="15">
        <f>VLOOKUP($A69,[1]Hoja1!$A$9:$AM$280,8,0)</f>
        <v>0</v>
      </c>
      <c r="H69" s="15">
        <f>VLOOKUP($A69,[1]Hoja1!$A$9:$AM$280,5,0)+VLOOKUP($A69,[1]Hoja1!$A$9:$AM$280,7,0)</f>
        <v>0</v>
      </c>
      <c r="I69" s="15">
        <f>VLOOKUP($A69,[1]Hoja1!$A$9:$AM$280,4,0)+VLOOKUP($A69,[1]Hoja1!$A$9:$AM$280,6,0)</f>
        <v>0</v>
      </c>
      <c r="J69" s="15">
        <f>VLOOKUP($A69,[1]Hoja1!$A$9:$AM$280,9,0)+VLOOKUP($A69,[1]Hoja1!$A$9:$AM$280,10,0)</f>
        <v>0</v>
      </c>
      <c r="K69" s="16">
        <f t="shared" ref="K69:K70" si="29">SUM(F69:J69)</f>
        <v>9918.2999999999993</v>
      </c>
      <c r="L69" s="15">
        <f>VLOOKUP($A69,[1]Hoja1!$A$9:$AM$280,33,0)</f>
        <v>1114.3399999999999</v>
      </c>
      <c r="M69" s="16">
        <f t="shared" ref="M69:M70" si="30">+K69-L69</f>
        <v>8803.9599999999991</v>
      </c>
    </row>
    <row r="70" spans="1:13" s="11" customFormat="1" ht="10.5" customHeight="1" x14ac:dyDescent="0.25">
      <c r="A70" s="27" t="s">
        <v>141</v>
      </c>
      <c r="B70" s="13" t="s">
        <v>131</v>
      </c>
      <c r="C70" s="14" t="s">
        <v>132</v>
      </c>
      <c r="D70" s="14" t="s">
        <v>161</v>
      </c>
      <c r="E70" s="15">
        <f t="shared" si="28"/>
        <v>475</v>
      </c>
      <c r="F70" s="15">
        <f>VLOOKUP($A70,[1]Hoja1!$A$9:$AM$280,3,0)</f>
        <v>14250</v>
      </c>
      <c r="G70" s="15">
        <f>VLOOKUP($A70,[1]Hoja1!$A$9:$AM$280,8,0)</f>
        <v>0</v>
      </c>
      <c r="H70" s="15">
        <f>VLOOKUP($A70,[1]Hoja1!$A$9:$AM$280,5,0)+VLOOKUP($A70,[1]Hoja1!$A$9:$AM$280,7,0)</f>
        <v>0</v>
      </c>
      <c r="I70" s="15">
        <f>VLOOKUP($A70,[1]Hoja1!$A$9:$AM$280,4,0)+VLOOKUP($A70,[1]Hoja1!$A$9:$AM$280,6,0)</f>
        <v>0</v>
      </c>
      <c r="J70" s="15">
        <f>VLOOKUP($A70,[1]Hoja1!$A$9:$AM$280,9,0)+VLOOKUP($A70,[1]Hoja1!$A$9:$AM$280,10,0)</f>
        <v>9537.56</v>
      </c>
      <c r="K70" s="16">
        <f t="shared" si="29"/>
        <v>23787.559999999998</v>
      </c>
      <c r="L70" s="15">
        <f>VLOOKUP($A70,[1]Hoja1!$A$9:$AM$280,33,0)</f>
        <v>4346.04</v>
      </c>
      <c r="M70" s="16">
        <f t="shared" si="30"/>
        <v>19441.519999999997</v>
      </c>
    </row>
    <row r="71" spans="1:13" s="11" customFormat="1" ht="10.5" customHeight="1" x14ac:dyDescent="0.25">
      <c r="A71" s="27"/>
      <c r="B71" s="13"/>
      <c r="C71" s="14"/>
      <c r="D71" s="14"/>
      <c r="E71" s="15"/>
      <c r="F71" s="15"/>
      <c r="G71" s="14"/>
      <c r="H71" s="14"/>
      <c r="I71" s="14"/>
      <c r="J71" s="14"/>
      <c r="K71" s="16"/>
      <c r="L71" s="16"/>
      <c r="M71" s="16"/>
    </row>
    <row r="72" spans="1:13" s="11" customFormat="1" ht="17.25" customHeight="1" x14ac:dyDescent="0.25">
      <c r="A72" s="6" t="s">
        <v>123</v>
      </c>
      <c r="B72" s="7"/>
      <c r="C72" s="8"/>
      <c r="D72" s="8"/>
      <c r="E72" s="9"/>
      <c r="F72" s="9"/>
      <c r="G72" s="8"/>
      <c r="H72" s="8"/>
      <c r="I72" s="8"/>
      <c r="J72" s="8"/>
      <c r="K72" s="10"/>
      <c r="L72" s="10"/>
      <c r="M72" s="10"/>
    </row>
    <row r="73" spans="1:13" s="11" customFormat="1" ht="10.5" customHeight="1" x14ac:dyDescent="0.25">
      <c r="A73" s="27" t="s">
        <v>142</v>
      </c>
      <c r="B73" s="13" t="s">
        <v>124</v>
      </c>
      <c r="C73" s="14" t="s">
        <v>17</v>
      </c>
      <c r="D73" s="14" t="s">
        <v>161</v>
      </c>
      <c r="E73" s="15">
        <f t="shared" ref="E73:E74" si="31">+F73/30</f>
        <v>200</v>
      </c>
      <c r="F73" s="15">
        <f>VLOOKUP($A73,[1]Hoja1!$A$9:$AM$280,3,0)</f>
        <v>6000</v>
      </c>
      <c r="G73" s="15">
        <f>VLOOKUP($A73,[1]Hoja1!$A$9:$AM$280,8,0)</f>
        <v>0</v>
      </c>
      <c r="H73" s="15">
        <f>VLOOKUP($A73,[1]Hoja1!$A$9:$AM$280,5,0)+VLOOKUP($A73,[1]Hoja1!$A$9:$AM$280,7,0)</f>
        <v>0</v>
      </c>
      <c r="I73" s="15">
        <f>VLOOKUP($A73,[1]Hoja1!$A$9:$AM$280,4,0)+VLOOKUP($A73,[1]Hoja1!$A$9:$AM$280,6,0)</f>
        <v>0</v>
      </c>
      <c r="J73" s="15">
        <f>VLOOKUP($A73,[1]Hoja1!$A$9:$AM$280,9,0)+VLOOKUP($A73,[1]Hoja1!$A$9:$AM$280,10,0)</f>
        <v>2139.6999999999998</v>
      </c>
      <c r="K73" s="16">
        <f t="shared" ref="K73:K74" si="32">SUM(F73:J73)</f>
        <v>8139.7</v>
      </c>
      <c r="L73" s="15">
        <f>VLOOKUP($A73,[1]Hoja1!$A$9:$AM$280,33,0)</f>
        <v>832.48</v>
      </c>
      <c r="M73" s="16">
        <f t="shared" ref="M73:M74" si="33">+K73-L73</f>
        <v>7307.2199999999993</v>
      </c>
    </row>
    <row r="74" spans="1:13" s="11" customFormat="1" ht="10.5" customHeight="1" x14ac:dyDescent="0.25">
      <c r="A74" s="27" t="s">
        <v>143</v>
      </c>
      <c r="B74" s="13" t="s">
        <v>125</v>
      </c>
      <c r="C74" s="14" t="s">
        <v>17</v>
      </c>
      <c r="D74" s="14" t="s">
        <v>161</v>
      </c>
      <c r="E74" s="15">
        <f t="shared" si="31"/>
        <v>200</v>
      </c>
      <c r="F74" s="15">
        <f>VLOOKUP($A74,[1]Hoja1!$A$9:$AM$280,3,0)</f>
        <v>6000</v>
      </c>
      <c r="G74" s="15">
        <f>VLOOKUP($A74,[1]Hoja1!$A$9:$AM$280,8,0)</f>
        <v>0</v>
      </c>
      <c r="H74" s="15">
        <f>VLOOKUP($A74,[1]Hoja1!$A$9:$AM$280,5,0)+VLOOKUP($A74,[1]Hoja1!$A$9:$AM$280,7,0)</f>
        <v>0</v>
      </c>
      <c r="I74" s="15">
        <f>VLOOKUP($A74,[1]Hoja1!$A$9:$AM$280,4,0)+VLOOKUP($A74,[1]Hoja1!$A$9:$AM$280,6,0)</f>
        <v>0</v>
      </c>
      <c r="J74" s="15">
        <f>VLOOKUP($A74,[1]Hoja1!$A$9:$AM$280,9,0)+VLOOKUP($A74,[1]Hoja1!$A$9:$AM$280,10,0)</f>
        <v>2139.6999999999998</v>
      </c>
      <c r="K74" s="16">
        <f t="shared" si="32"/>
        <v>8139.7</v>
      </c>
      <c r="L74" s="15">
        <f>VLOOKUP($A74,[1]Hoja1!$A$9:$AM$280,33,0)</f>
        <v>832.48</v>
      </c>
      <c r="M74" s="16">
        <f t="shared" si="33"/>
        <v>7307.2199999999993</v>
      </c>
    </row>
    <row r="75" spans="1:13" s="11" customFormat="1" ht="10.5" customHeight="1" x14ac:dyDescent="0.25">
      <c r="A75" s="27"/>
      <c r="B75" s="13"/>
      <c r="C75" s="14"/>
      <c r="D75" s="14"/>
      <c r="E75" s="15"/>
      <c r="F75" s="15"/>
      <c r="G75" s="14"/>
      <c r="H75" s="14"/>
      <c r="I75" s="14"/>
      <c r="J75" s="14"/>
      <c r="K75" s="16"/>
      <c r="L75" s="16"/>
      <c r="M75" s="16"/>
    </row>
    <row r="76" spans="1:13" s="11" customFormat="1" ht="17.25" customHeight="1" x14ac:dyDescent="0.25">
      <c r="A76" s="6" t="s">
        <v>81</v>
      </c>
      <c r="B76" s="7"/>
      <c r="C76" s="8"/>
      <c r="D76" s="8"/>
      <c r="E76" s="9"/>
      <c r="F76" s="9"/>
      <c r="G76" s="8"/>
      <c r="H76" s="8"/>
      <c r="I76" s="8"/>
      <c r="J76" s="8"/>
      <c r="K76" s="10"/>
      <c r="L76" s="10"/>
      <c r="M76" s="10"/>
    </row>
    <row r="77" spans="1:13" s="11" customFormat="1" ht="10.5" customHeight="1" x14ac:dyDescent="0.25">
      <c r="A77" s="27" t="s">
        <v>82</v>
      </c>
      <c r="B77" s="13" t="s">
        <v>83</v>
      </c>
      <c r="C77" s="14" t="s">
        <v>84</v>
      </c>
      <c r="D77" s="14" t="s">
        <v>18</v>
      </c>
      <c r="E77" s="15">
        <f>+F77/30</f>
        <v>436.25</v>
      </c>
      <c r="F77" s="15">
        <f>VLOOKUP($A77,[1]Hoja1!$A$9:$AM$280,3,0)</f>
        <v>13087.5</v>
      </c>
      <c r="G77" s="15">
        <f>VLOOKUP($A77,[1]Hoja1!$A$9:$AM$280,8,0)</f>
        <v>0</v>
      </c>
      <c r="H77" s="15">
        <f>VLOOKUP($A77,[1]Hoja1!$A$9:$AM$280,5,0)+VLOOKUP($A77,[1]Hoja1!$A$9:$AM$280,7,0)</f>
        <v>0</v>
      </c>
      <c r="I77" s="15">
        <f>VLOOKUP($A77,[1]Hoja1!$A$9:$AM$280,4,0)+VLOOKUP($A77,[1]Hoja1!$A$9:$AM$280,6,0)</f>
        <v>0</v>
      </c>
      <c r="J77" s="15">
        <f>VLOOKUP($A77,[1]Hoja1!$A$9:$AM$280,9,0)+VLOOKUP($A77,[1]Hoja1!$A$9:$AM$280,10,0)</f>
        <v>0</v>
      </c>
      <c r="K77" s="16">
        <f>SUM(F77:J77)</f>
        <v>13087.5</v>
      </c>
      <c r="L77" s="15">
        <f>VLOOKUP($A77,[1]Hoja1!$A$9:$AM$280,33,0)</f>
        <v>5461.91</v>
      </c>
      <c r="M77" s="16">
        <f>+K77-L77</f>
        <v>7625.59</v>
      </c>
    </row>
    <row r="78" spans="1:13" s="11" customFormat="1" ht="10.5" customHeight="1" x14ac:dyDescent="0.25">
      <c r="A78" s="27"/>
      <c r="B78" s="13"/>
      <c r="C78" s="14"/>
      <c r="D78" s="14"/>
      <c r="E78" s="15"/>
      <c r="F78" s="15"/>
      <c r="G78" s="14"/>
      <c r="H78" s="14"/>
      <c r="I78" s="14"/>
      <c r="J78" s="14"/>
      <c r="K78" s="16"/>
      <c r="L78" s="16"/>
      <c r="M78" s="16"/>
    </row>
    <row r="79" spans="1:13" s="11" customFormat="1" ht="17.25" customHeight="1" x14ac:dyDescent="0.25">
      <c r="A79" s="6" t="s">
        <v>85</v>
      </c>
      <c r="B79" s="7"/>
      <c r="C79" s="8"/>
      <c r="D79" s="8"/>
      <c r="E79" s="9"/>
      <c r="F79" s="9"/>
      <c r="G79" s="8"/>
      <c r="H79" s="8"/>
      <c r="I79" s="8"/>
      <c r="J79" s="8"/>
      <c r="K79" s="10"/>
      <c r="L79" s="10"/>
      <c r="M79" s="10"/>
    </row>
    <row r="80" spans="1:13" s="11" customFormat="1" ht="10.5" customHeight="1" x14ac:dyDescent="0.25">
      <c r="A80" s="27" t="s">
        <v>86</v>
      </c>
      <c r="B80" s="13" t="s">
        <v>87</v>
      </c>
      <c r="C80" s="14" t="s">
        <v>17</v>
      </c>
      <c r="D80" s="14" t="s">
        <v>18</v>
      </c>
      <c r="E80" s="15">
        <f t="shared" ref="E80:E81" si="34">+F80/30</f>
        <v>326.69</v>
      </c>
      <c r="F80" s="15">
        <f>VLOOKUP($A80,[1]Hoja1!$A$9:$AM$280,3,0)</f>
        <v>9800.7000000000007</v>
      </c>
      <c r="G80" s="15">
        <f>VLOOKUP($A80,[1]Hoja1!$A$9:$AM$280,8,0)</f>
        <v>0</v>
      </c>
      <c r="H80" s="15">
        <f>VLOOKUP($A80,[1]Hoja1!$A$9:$AM$280,5,0)+VLOOKUP($A80,[1]Hoja1!$A$9:$AM$280,7,0)</f>
        <v>0</v>
      </c>
      <c r="I80" s="15">
        <f>VLOOKUP($A80,[1]Hoja1!$A$9:$AM$280,4,0)+VLOOKUP($A80,[1]Hoja1!$A$9:$AM$280,6,0)</f>
        <v>0</v>
      </c>
      <c r="J80" s="15">
        <f>VLOOKUP($A80,[1]Hoja1!$A$9:$AM$280,9,0)+VLOOKUP($A80,[1]Hoja1!$A$9:$AM$280,10,0)</f>
        <v>0</v>
      </c>
      <c r="K80" s="16">
        <f t="shared" ref="K80:K81" si="35">SUM(F80:J80)</f>
        <v>9800.7000000000007</v>
      </c>
      <c r="L80" s="15">
        <f>VLOOKUP($A80,[1]Hoja1!$A$9:$AM$280,33,0)</f>
        <v>1091.74</v>
      </c>
      <c r="M80" s="16">
        <f t="shared" ref="M80:M81" si="36">+K80-L80</f>
        <v>8708.9600000000009</v>
      </c>
    </row>
    <row r="81" spans="1:13" s="11" customFormat="1" ht="10.5" customHeight="1" x14ac:dyDescent="0.25">
      <c r="A81" s="27" t="s">
        <v>135</v>
      </c>
      <c r="B81" s="13" t="s">
        <v>126</v>
      </c>
      <c r="C81" s="14" t="s">
        <v>127</v>
      </c>
      <c r="D81" s="14" t="s">
        <v>18</v>
      </c>
      <c r="E81" s="15">
        <f t="shared" si="34"/>
        <v>333</v>
      </c>
      <c r="F81" s="15">
        <f>VLOOKUP($A81,[1]Hoja1!$A$9:$AM$280,3,0)</f>
        <v>9990</v>
      </c>
      <c r="G81" s="15">
        <f>VLOOKUP($A81,[1]Hoja1!$A$9:$AM$280,8,0)</f>
        <v>0</v>
      </c>
      <c r="H81" s="15">
        <f>VLOOKUP($A81,[1]Hoja1!$A$9:$AM$280,5,0)+VLOOKUP($A81,[1]Hoja1!$A$9:$AM$280,7,0)</f>
        <v>0</v>
      </c>
      <c r="I81" s="15">
        <f>VLOOKUP($A81,[1]Hoja1!$A$9:$AM$280,4,0)+VLOOKUP($A81,[1]Hoja1!$A$9:$AM$280,6,0)</f>
        <v>0</v>
      </c>
      <c r="J81" s="15">
        <f>VLOOKUP($A81,[1]Hoja1!$A$9:$AM$280,9,0)+VLOOKUP($A81,[1]Hoja1!$A$9:$AM$280,10,0)</f>
        <v>1120.74</v>
      </c>
      <c r="K81" s="16">
        <f t="shared" si="35"/>
        <v>11110.74</v>
      </c>
      <c r="L81" s="15">
        <f>VLOOKUP($A81,[1]Hoja1!$A$9:$AM$280,33,0)</f>
        <v>1340.08</v>
      </c>
      <c r="M81" s="16">
        <f t="shared" si="36"/>
        <v>9770.66</v>
      </c>
    </row>
    <row r="82" spans="1:13" s="11" customFormat="1" ht="10.5" customHeight="1" x14ac:dyDescent="0.25">
      <c r="A82" s="27"/>
      <c r="B82" s="13"/>
      <c r="C82" s="14"/>
      <c r="D82" s="14"/>
      <c r="E82" s="15"/>
      <c r="F82" s="15"/>
      <c r="G82" s="14"/>
      <c r="H82" s="14"/>
      <c r="I82" s="14"/>
      <c r="J82" s="14"/>
      <c r="K82" s="16"/>
      <c r="L82" s="16"/>
      <c r="M82" s="16"/>
    </row>
    <row r="83" spans="1:13" s="11" customFormat="1" ht="17.25" customHeight="1" x14ac:dyDescent="0.25">
      <c r="A83" s="6" t="s">
        <v>88</v>
      </c>
      <c r="B83" s="7"/>
      <c r="C83" s="8"/>
      <c r="D83" s="8"/>
      <c r="E83" s="9"/>
      <c r="F83" s="9"/>
      <c r="G83" s="8"/>
      <c r="H83" s="8"/>
      <c r="I83" s="8"/>
      <c r="J83" s="8"/>
      <c r="K83" s="10"/>
      <c r="L83" s="10"/>
      <c r="M83" s="10"/>
    </row>
    <row r="84" spans="1:13" s="11" customFormat="1" ht="10.5" customHeight="1" x14ac:dyDescent="0.25">
      <c r="A84" s="27" t="s">
        <v>89</v>
      </c>
      <c r="B84" s="13" t="s">
        <v>90</v>
      </c>
      <c r="C84" s="14" t="s">
        <v>17</v>
      </c>
      <c r="D84" s="14" t="s">
        <v>18</v>
      </c>
      <c r="E84" s="15">
        <f>+F84/30</f>
        <v>305.60000000000002</v>
      </c>
      <c r="F84" s="15">
        <f>VLOOKUP($A84,[1]Hoja1!$A$9:$AM$280,3,0)</f>
        <v>9168</v>
      </c>
      <c r="G84" s="15">
        <f>VLOOKUP($A84,[1]Hoja1!$A$9:$AM$280,8,0)</f>
        <v>0</v>
      </c>
      <c r="H84" s="15">
        <f>VLOOKUP($A84,[1]Hoja1!$A$9:$AM$280,5,0)+VLOOKUP($A84,[1]Hoja1!$A$9:$AM$280,7,0)</f>
        <v>0</v>
      </c>
      <c r="I84" s="15">
        <f>VLOOKUP($A84,[1]Hoja1!$A$9:$AM$280,4,0)+VLOOKUP($A84,[1]Hoja1!$A$9:$AM$280,6,0)</f>
        <v>0</v>
      </c>
      <c r="J84" s="15">
        <f>VLOOKUP($A84,[1]Hoja1!$A$9:$AM$280,9,0)+VLOOKUP($A84,[1]Hoja1!$A$9:$AM$280,10,0)</f>
        <v>0</v>
      </c>
      <c r="K84" s="16">
        <f>SUM(F84:J84)</f>
        <v>9168</v>
      </c>
      <c r="L84" s="15">
        <f>VLOOKUP($A84,[1]Hoja1!$A$9:$AM$280,33,0)</f>
        <v>986.58</v>
      </c>
      <c r="M84" s="16">
        <f>+K84-L84</f>
        <v>8181.42</v>
      </c>
    </row>
    <row r="85" spans="1:13" s="11" customFormat="1" ht="10.5" customHeight="1" x14ac:dyDescent="0.25">
      <c r="A85" s="27"/>
      <c r="B85" s="13"/>
      <c r="C85" s="14"/>
      <c r="D85" s="14"/>
      <c r="E85" s="15"/>
      <c r="F85" s="15"/>
      <c r="G85" s="14"/>
      <c r="H85" s="14"/>
      <c r="I85" s="14"/>
      <c r="J85" s="14"/>
      <c r="K85" s="16"/>
      <c r="L85" s="16"/>
      <c r="M85" s="16"/>
    </row>
    <row r="86" spans="1:13" s="11" customFormat="1" ht="17.25" customHeight="1" x14ac:dyDescent="0.25">
      <c r="A86" s="6" t="s">
        <v>91</v>
      </c>
      <c r="B86" s="7"/>
      <c r="C86" s="8"/>
      <c r="D86" s="8"/>
      <c r="E86" s="9"/>
      <c r="F86" s="9"/>
      <c r="G86" s="8"/>
      <c r="H86" s="8"/>
      <c r="I86" s="8"/>
      <c r="J86" s="8"/>
      <c r="K86" s="10"/>
      <c r="L86" s="10"/>
      <c r="M86" s="10"/>
    </row>
    <row r="87" spans="1:13" s="11" customFormat="1" ht="10.5" customHeight="1" x14ac:dyDescent="0.25">
      <c r="A87" s="27" t="s">
        <v>92</v>
      </c>
      <c r="B87" s="13" t="s">
        <v>93</v>
      </c>
      <c r="C87" s="14" t="s">
        <v>17</v>
      </c>
      <c r="D87" s="14" t="s">
        <v>18</v>
      </c>
      <c r="E87" s="15">
        <f>+F87/30</f>
        <v>480.3</v>
      </c>
      <c r="F87" s="15">
        <f>VLOOKUP($A87,[1]Hoja1!$A$9:$AM$280,3,0)</f>
        <v>14409</v>
      </c>
      <c r="G87" s="15">
        <f>VLOOKUP($A87,[1]Hoja1!$A$9:$AM$280,8,0)</f>
        <v>0</v>
      </c>
      <c r="H87" s="15">
        <f>VLOOKUP($A87,[1]Hoja1!$A$9:$AM$280,5,0)+VLOOKUP($A87,[1]Hoja1!$A$9:$AM$280,7,0)</f>
        <v>0</v>
      </c>
      <c r="I87" s="15">
        <f>VLOOKUP($A87,[1]Hoja1!$A$9:$AM$280,4,0)+VLOOKUP($A87,[1]Hoja1!$A$9:$AM$280,6,0)</f>
        <v>0</v>
      </c>
      <c r="J87" s="15">
        <f>VLOOKUP($A87,[1]Hoja1!$A$9:$AM$280,9,0)+VLOOKUP($A87,[1]Hoja1!$A$9:$AM$280,10,0)</f>
        <v>0</v>
      </c>
      <c r="K87" s="16">
        <f>SUM(F87:J87)</f>
        <v>14409</v>
      </c>
      <c r="L87" s="15">
        <f>VLOOKUP($A87,[1]Hoja1!$A$9:$AM$280,33,0)</f>
        <v>6164.51</v>
      </c>
      <c r="M87" s="16">
        <f>+K87-L87</f>
        <v>8244.49</v>
      </c>
    </row>
    <row r="88" spans="1:13" s="11" customFormat="1" ht="10.5" customHeight="1" x14ac:dyDescent="0.25">
      <c r="A88" s="27"/>
      <c r="B88" s="13"/>
      <c r="C88" s="14"/>
      <c r="D88" s="14"/>
      <c r="E88" s="15"/>
      <c r="F88" s="15"/>
      <c r="G88" s="14"/>
      <c r="H88" s="14"/>
      <c r="I88" s="14"/>
      <c r="J88" s="14"/>
      <c r="K88" s="16"/>
      <c r="L88" s="16"/>
      <c r="M88" s="16"/>
    </row>
    <row r="89" spans="1:13" s="11" customFormat="1" ht="17.25" customHeight="1" x14ac:dyDescent="0.25">
      <c r="A89" s="6" t="s">
        <v>176</v>
      </c>
      <c r="B89" s="7"/>
      <c r="C89" s="8"/>
      <c r="D89" s="8"/>
      <c r="E89" s="9"/>
      <c r="F89" s="9"/>
      <c r="G89" s="8"/>
      <c r="H89" s="8"/>
      <c r="I89" s="8"/>
      <c r="J89" s="8"/>
      <c r="K89" s="10"/>
      <c r="L89" s="10"/>
      <c r="M89" s="10"/>
    </row>
    <row r="90" spans="1:13" s="11" customFormat="1" ht="10.5" customHeight="1" x14ac:dyDescent="0.25">
      <c r="A90" s="27" t="s">
        <v>96</v>
      </c>
      <c r="B90" s="13" t="s">
        <v>97</v>
      </c>
      <c r="C90" s="14" t="s">
        <v>17</v>
      </c>
      <c r="D90" s="14" t="s">
        <v>18</v>
      </c>
      <c r="E90" s="15">
        <f t="shared" ref="E90" si="37">+F90/30</f>
        <v>263.94</v>
      </c>
      <c r="F90" s="15">
        <f>VLOOKUP($A90,[1]Hoja1!$A$9:$AM$280,3,0)</f>
        <v>7918.2</v>
      </c>
      <c r="G90" s="15">
        <f>VLOOKUP($A90,[1]Hoja1!$A$9:$AM$280,8,0)</f>
        <v>0</v>
      </c>
      <c r="H90" s="15">
        <f>VLOOKUP($A90,[1]Hoja1!$A$9:$AM$280,5,0)+VLOOKUP($A90,[1]Hoja1!$A$9:$AM$280,7,0)</f>
        <v>0</v>
      </c>
      <c r="I90" s="15">
        <f>VLOOKUP($A90,[1]Hoja1!$A$9:$AM$280,4,0)+VLOOKUP($A90,[1]Hoja1!$A$9:$AM$280,6,0)</f>
        <v>0</v>
      </c>
      <c r="J90" s="15">
        <f>VLOOKUP($A90,[1]Hoja1!$A$9:$AM$280,9,0)+VLOOKUP($A90,[1]Hoja1!$A$9:$AM$280,10,0)</f>
        <v>0</v>
      </c>
      <c r="K90" s="16">
        <f t="shared" ref="K90:K91" si="38">SUM(F90:J90)</f>
        <v>7918.2</v>
      </c>
      <c r="L90" s="15">
        <f>VLOOKUP($A90,[1]Hoja1!$A$9:$AM$280,33,0)</f>
        <v>810.54</v>
      </c>
      <c r="M90" s="16">
        <f t="shared" ref="M90:M91" si="39">+K90-L90</f>
        <v>7107.66</v>
      </c>
    </row>
    <row r="91" spans="1:13" s="11" customFormat="1" ht="10.5" customHeight="1" x14ac:dyDescent="0.25">
      <c r="A91" s="27" t="s">
        <v>177</v>
      </c>
      <c r="B91" s="13" t="s">
        <v>178</v>
      </c>
      <c r="C91" s="14" t="s">
        <v>17</v>
      </c>
      <c r="D91" s="14" t="s">
        <v>161</v>
      </c>
      <c r="E91" s="15">
        <v>220</v>
      </c>
      <c r="F91" s="15">
        <f>VLOOKUP($A91,[1]Hoja1!$A$9:$AM$280,3,0)</f>
        <v>1828.7</v>
      </c>
      <c r="G91" s="15">
        <f>VLOOKUP($A91,[1]Hoja1!$A$9:$AM$280,8,0)</f>
        <v>5185.49</v>
      </c>
      <c r="H91" s="15">
        <f>VLOOKUP($A91,[1]Hoja1!$A$9:$AM$280,5,0)+VLOOKUP($A91,[1]Hoja1!$A$9:$AM$280,7,0)</f>
        <v>177.36</v>
      </c>
      <c r="I91" s="15">
        <f>VLOOKUP($A91,[1]Hoja1!$A$9:$AM$280,4,0)+VLOOKUP($A91,[1]Hoja1!$A$9:$AM$280,6,0)</f>
        <v>245.5</v>
      </c>
      <c r="J91" s="15">
        <f>VLOOKUP($A91,[1]Hoja1!$A$9:$AM$280,9,0)+VLOOKUP($A91,[1]Hoja1!$A$9:$AM$280,10,0)</f>
        <v>1036.95</v>
      </c>
      <c r="K91" s="16">
        <f t="shared" si="38"/>
        <v>8474</v>
      </c>
      <c r="L91" s="15">
        <f>VLOOKUP($A91,[1]Hoja1!$A$9:$AM$280,33,0)</f>
        <v>886.19</v>
      </c>
      <c r="M91" s="16">
        <f t="shared" si="39"/>
        <v>7587.8099999999995</v>
      </c>
    </row>
    <row r="92" spans="1:13" s="11" customFormat="1" ht="10.5" customHeight="1" x14ac:dyDescent="0.25">
      <c r="A92" s="27"/>
      <c r="B92" s="13"/>
      <c r="C92" s="14"/>
      <c r="D92" s="14"/>
      <c r="E92" s="15"/>
      <c r="F92" s="15"/>
      <c r="G92" s="14"/>
      <c r="H92" s="14"/>
      <c r="I92" s="14"/>
      <c r="J92" s="14"/>
      <c r="K92" s="16"/>
      <c r="L92" s="16"/>
      <c r="M92" s="16"/>
    </row>
    <row r="93" spans="1:13" s="11" customFormat="1" ht="17.25" customHeight="1" x14ac:dyDescent="0.25">
      <c r="A93" s="6" t="s">
        <v>95</v>
      </c>
      <c r="B93" s="7"/>
      <c r="C93" s="8"/>
      <c r="D93" s="8"/>
      <c r="E93" s="9"/>
      <c r="F93" s="9"/>
      <c r="G93" s="8"/>
      <c r="H93" s="8"/>
      <c r="I93" s="8"/>
      <c r="J93" s="8"/>
      <c r="K93" s="10"/>
      <c r="L93" s="10"/>
      <c r="M93" s="10"/>
    </row>
    <row r="94" spans="1:13" s="11" customFormat="1" ht="10.5" customHeight="1" x14ac:dyDescent="0.25">
      <c r="A94" s="27" t="s">
        <v>98</v>
      </c>
      <c r="B94" s="13" t="s">
        <v>99</v>
      </c>
      <c r="C94" s="14" t="s">
        <v>44</v>
      </c>
      <c r="D94" s="14" t="s">
        <v>18</v>
      </c>
      <c r="E94" s="15">
        <v>0</v>
      </c>
      <c r="F94" s="15">
        <f>VLOOKUP($A94,[1]Hoja1!$A$9:$AM$280,3,0)</f>
        <v>3111.66</v>
      </c>
      <c r="G94" s="15">
        <v>0</v>
      </c>
      <c r="H94" s="15">
        <v>0</v>
      </c>
      <c r="I94" s="15">
        <v>0</v>
      </c>
      <c r="J94" s="15">
        <v>0</v>
      </c>
      <c r="K94" s="16">
        <f t="shared" ref="K94:K95" si="40">SUM(F94:J94)</f>
        <v>3111.66</v>
      </c>
      <c r="L94" s="15">
        <f>VLOOKUP($A94,[1]Hoja1!$A$9:$AM$280,33,0)</f>
        <v>-190.48</v>
      </c>
      <c r="M94" s="16">
        <f t="shared" ref="M94:M95" si="41">+K94-L94</f>
        <v>3302.14</v>
      </c>
    </row>
    <row r="95" spans="1:13" s="11" customFormat="1" ht="10.5" customHeight="1" x14ac:dyDescent="0.25">
      <c r="A95" s="27" t="s">
        <v>144</v>
      </c>
      <c r="B95" s="13" t="s">
        <v>100</v>
      </c>
      <c r="C95" s="14" t="s">
        <v>17</v>
      </c>
      <c r="D95" s="14" t="s">
        <v>18</v>
      </c>
      <c r="E95" s="15">
        <f t="shared" ref="E95" si="42">+F95/30</f>
        <v>333.33</v>
      </c>
      <c r="F95" s="15">
        <f>VLOOKUP($A95,[1]Hoja1!$A$9:$AM$280,3,0)</f>
        <v>9999.9</v>
      </c>
      <c r="G95" s="15">
        <f>VLOOKUP($A95,[1]Hoja1!$A$9:$AM$280,8,0)</f>
        <v>0</v>
      </c>
      <c r="H95" s="15">
        <f>VLOOKUP($A95,[1]Hoja1!$A$9:$AM$280,5,0)+VLOOKUP($A95,[1]Hoja1!$A$9:$AM$280,7,0)</f>
        <v>0</v>
      </c>
      <c r="I95" s="15">
        <f>VLOOKUP($A95,[1]Hoja1!$A$9:$AM$280,4,0)+VLOOKUP($A95,[1]Hoja1!$A$9:$AM$280,6,0)</f>
        <v>0</v>
      </c>
      <c r="J95" s="15">
        <f>VLOOKUP($A95,[1]Hoja1!$A$9:$AM$280,9,0)+VLOOKUP($A95,[1]Hoja1!$A$9:$AM$280,10,0)</f>
        <v>1110.8399999999999</v>
      </c>
      <c r="K95" s="16">
        <f t="shared" si="40"/>
        <v>11110.74</v>
      </c>
      <c r="L95" s="15">
        <f>VLOOKUP($A95,[1]Hoja1!$A$9:$AM$280,33,0)</f>
        <v>1340.12</v>
      </c>
      <c r="M95" s="16">
        <f t="shared" si="41"/>
        <v>9770.619999999999</v>
      </c>
    </row>
    <row r="96" spans="1:13" s="11" customFormat="1" ht="10.5" customHeight="1" x14ac:dyDescent="0.25">
      <c r="A96" s="27"/>
      <c r="B96" s="13"/>
      <c r="C96" s="14"/>
      <c r="D96" s="14"/>
      <c r="E96" s="15"/>
      <c r="F96" s="15"/>
      <c r="G96" s="14"/>
      <c r="H96" s="14"/>
      <c r="I96" s="14"/>
      <c r="J96" s="14"/>
      <c r="K96" s="16"/>
      <c r="L96" s="16"/>
      <c r="M96" s="16"/>
    </row>
    <row r="97" spans="1:13" s="11" customFormat="1" ht="17.25" customHeight="1" x14ac:dyDescent="0.25">
      <c r="A97" s="6" t="s">
        <v>101</v>
      </c>
      <c r="B97" s="7"/>
      <c r="C97" s="8"/>
      <c r="D97" s="8"/>
      <c r="E97" s="9"/>
      <c r="F97" s="9"/>
      <c r="G97" s="8"/>
      <c r="H97" s="8"/>
      <c r="I97" s="8"/>
      <c r="J97" s="8"/>
      <c r="K97" s="10"/>
      <c r="L97" s="10"/>
      <c r="M97" s="10"/>
    </row>
    <row r="98" spans="1:13" s="11" customFormat="1" ht="10.5" customHeight="1" x14ac:dyDescent="0.25">
      <c r="A98" s="27" t="s">
        <v>102</v>
      </c>
      <c r="B98" s="13" t="s">
        <v>103</v>
      </c>
      <c r="C98" s="14" t="s">
        <v>17</v>
      </c>
      <c r="D98" s="14" t="s">
        <v>18</v>
      </c>
      <c r="E98" s="15">
        <f t="shared" ref="E98" si="43">+F98/30</f>
        <v>212.8</v>
      </c>
      <c r="F98" s="15">
        <f>VLOOKUP($A98,[1]Hoja1!$A$9:$AM$280,3,0)</f>
        <v>6384</v>
      </c>
      <c r="G98" s="15">
        <f>VLOOKUP($A98,[1]Hoja1!$A$9:$AM$280,8,0)</f>
        <v>0</v>
      </c>
      <c r="H98" s="15">
        <f>VLOOKUP($A98,[1]Hoja1!$A$9:$AM$280,5,0)+VLOOKUP($A98,[1]Hoja1!$A$9:$AM$280,7,0)</f>
        <v>0</v>
      </c>
      <c r="I98" s="15">
        <f>VLOOKUP($A98,[1]Hoja1!$A$9:$AM$280,4,0)+VLOOKUP($A98,[1]Hoja1!$A$9:$AM$280,6,0)</f>
        <v>0</v>
      </c>
      <c r="J98" s="15">
        <f>VLOOKUP($A98,[1]Hoja1!$A$9:$AM$280,9,0)+VLOOKUP($A98,[1]Hoja1!$A$9:$AM$280,10,0)</f>
        <v>0</v>
      </c>
      <c r="K98" s="16">
        <f>SUM(F98:J98)</f>
        <v>6384</v>
      </c>
      <c r="L98" s="15">
        <f>VLOOKUP($A98,[1]Hoja1!$A$9:$AM$280,33,0)</f>
        <v>3158.13</v>
      </c>
      <c r="M98" s="16">
        <f>+K98-L98</f>
        <v>3225.87</v>
      </c>
    </row>
    <row r="99" spans="1:13" s="11" customFormat="1" ht="10.5" customHeight="1" x14ac:dyDescent="0.25">
      <c r="A99" s="27"/>
      <c r="B99" s="13"/>
      <c r="C99" s="14"/>
      <c r="D99" s="14"/>
      <c r="E99" s="15"/>
      <c r="F99" s="15"/>
      <c r="G99" s="14"/>
      <c r="H99" s="14"/>
      <c r="I99" s="14"/>
      <c r="J99" s="14"/>
      <c r="K99" s="16"/>
      <c r="L99" s="16"/>
      <c r="M99" s="16"/>
    </row>
    <row r="100" spans="1:13" s="11" customFormat="1" ht="17.25" customHeight="1" x14ac:dyDescent="0.25">
      <c r="A100" s="6" t="s">
        <v>180</v>
      </c>
      <c r="B100" s="7"/>
      <c r="C100" s="8"/>
      <c r="D100" s="8"/>
      <c r="E100" s="9"/>
      <c r="F100" s="9"/>
      <c r="G100" s="8"/>
      <c r="H100" s="8"/>
      <c r="I100" s="8"/>
      <c r="J100" s="8"/>
      <c r="K100" s="10"/>
      <c r="L100" s="10"/>
      <c r="M100" s="10"/>
    </row>
    <row r="101" spans="1:13" s="11" customFormat="1" ht="10.5" customHeight="1" x14ac:dyDescent="0.25">
      <c r="A101" s="27" t="s">
        <v>181</v>
      </c>
      <c r="B101" s="13" t="s">
        <v>182</v>
      </c>
      <c r="C101" s="14" t="s">
        <v>17</v>
      </c>
      <c r="D101" s="14" t="s">
        <v>18</v>
      </c>
      <c r="E101" s="15">
        <f t="shared" ref="E101" si="44">+F101/30</f>
        <v>23.066666666666666</v>
      </c>
      <c r="F101" s="15">
        <f>VLOOKUP($A101,[1]Hoja1!$A$9:$AM$280,3,0)</f>
        <v>692</v>
      </c>
      <c r="G101" s="15">
        <f>VLOOKUP($A101,[1]Hoja1!$A$9:$AM$280,8,0)</f>
        <v>1090.1400000000001</v>
      </c>
      <c r="H101" s="15">
        <f>VLOOKUP($A101,[1]Hoja1!$A$9:$AM$280,5,0)+VLOOKUP($A101,[1]Hoja1!$A$9:$AM$280,7,0)</f>
        <v>152.62</v>
      </c>
      <c r="I101" s="15">
        <f>VLOOKUP($A101,[1]Hoja1!$A$9:$AM$280,4,0)+VLOOKUP($A101,[1]Hoja1!$A$9:$AM$280,6,0)</f>
        <v>436.05</v>
      </c>
      <c r="J101" s="15">
        <f>VLOOKUP($A101,[1]Hoja1!$A$9:$AM$280,9,0)+VLOOKUP($A101,[1]Hoja1!$A$9:$AM$280,10,0)</f>
        <v>241.33</v>
      </c>
      <c r="K101" s="16">
        <f>SUM(F101:J101)</f>
        <v>2612.1400000000003</v>
      </c>
      <c r="L101" s="15">
        <f>VLOOKUP($A101,[1]Hoja1!$A$9:$AM$280,33,0)</f>
        <v>-55.99</v>
      </c>
      <c r="M101" s="16">
        <f>+K101-L101</f>
        <v>2668.13</v>
      </c>
    </row>
    <row r="102" spans="1:13" s="11" customFormat="1" ht="10.5" customHeight="1" x14ac:dyDescent="0.25">
      <c r="A102" s="27"/>
      <c r="B102" s="13"/>
      <c r="C102" s="14"/>
      <c r="D102" s="14"/>
      <c r="E102" s="15"/>
      <c r="F102" s="15"/>
      <c r="G102" s="14"/>
      <c r="H102" s="14"/>
      <c r="I102" s="14"/>
      <c r="J102" s="14"/>
      <c r="K102" s="16"/>
      <c r="L102" s="16"/>
      <c r="M102" s="16"/>
    </row>
    <row r="103" spans="1:13" s="11" customFormat="1" ht="17.25" customHeight="1" x14ac:dyDescent="0.25">
      <c r="A103" s="6" t="s">
        <v>104</v>
      </c>
      <c r="B103" s="7"/>
      <c r="C103" s="8"/>
      <c r="D103" s="8"/>
      <c r="E103" s="9"/>
      <c r="F103" s="9"/>
      <c r="G103" s="8"/>
      <c r="H103" s="8"/>
      <c r="I103" s="8"/>
      <c r="J103" s="8"/>
      <c r="K103" s="10"/>
      <c r="L103" s="10"/>
      <c r="M103" s="10"/>
    </row>
    <row r="104" spans="1:13" s="11" customFormat="1" ht="13.5" customHeight="1" x14ac:dyDescent="0.25">
      <c r="A104" s="27" t="s">
        <v>169</v>
      </c>
      <c r="B104" s="13" t="s">
        <v>170</v>
      </c>
      <c r="C104" s="14" t="s">
        <v>17</v>
      </c>
      <c r="D104" s="14" t="s">
        <v>161</v>
      </c>
      <c r="E104" s="15">
        <f t="shared" ref="E104:E107" si="45">+F104/30</f>
        <v>172.87</v>
      </c>
      <c r="F104" s="15">
        <f>VLOOKUP($A104,[1]Hoja1!$A$9:$AM$280,3,0)</f>
        <v>5186.1000000000004</v>
      </c>
      <c r="G104" s="15">
        <f>VLOOKUP($A104,[1]Hoja1!$A$9:$AM$280,8,0)</f>
        <v>0</v>
      </c>
      <c r="H104" s="15">
        <f>VLOOKUP($A104,[1]Hoja1!$A$9:$AM$280,5,0)+VLOOKUP($A104,[1]Hoja1!$A$9:$AM$280,7,0)</f>
        <v>0</v>
      </c>
      <c r="I104" s="15">
        <f>VLOOKUP($A104,[1]Hoja1!$A$9:$AM$280,4,0)+VLOOKUP($A104,[1]Hoja1!$A$9:$AM$280,6,0)</f>
        <v>0</v>
      </c>
      <c r="J104" s="15">
        <f>VLOOKUP($A104,[1]Hoja1!$A$9:$AM$280,9,0)+VLOOKUP($A104,[1]Hoja1!$A$9:$AM$280,10,0)</f>
        <v>2813.9</v>
      </c>
      <c r="K104" s="16">
        <f t="shared" ref="K104:K107" si="46">SUM(F104:J104)</f>
        <v>8000</v>
      </c>
      <c r="L104" s="15">
        <f>VLOOKUP($A104,[1]Hoja1!$A$9:$AM$280,33,0)</f>
        <v>805.36</v>
      </c>
      <c r="M104" s="16">
        <f t="shared" ref="M104:M107" si="47">+K104-L104</f>
        <v>7194.64</v>
      </c>
    </row>
    <row r="105" spans="1:13" s="11" customFormat="1" ht="13.5" customHeight="1" x14ac:dyDescent="0.25">
      <c r="A105" s="27" t="s">
        <v>158</v>
      </c>
      <c r="B105" s="13" t="s">
        <v>159</v>
      </c>
      <c r="C105" s="14" t="s">
        <v>17</v>
      </c>
      <c r="D105" s="14" t="s">
        <v>161</v>
      </c>
      <c r="E105" s="15">
        <f t="shared" si="45"/>
        <v>172.87</v>
      </c>
      <c r="F105" s="15">
        <f>VLOOKUP($A105,[1]Hoja1!$A$9:$AM$280,3,0)</f>
        <v>5186.1000000000004</v>
      </c>
      <c r="G105" s="15">
        <f>VLOOKUP($A105,[1]Hoja1!$A$9:$AM$280,8,0)</f>
        <v>0</v>
      </c>
      <c r="H105" s="15">
        <f>VLOOKUP($A105,[1]Hoja1!$A$9:$AM$280,5,0)+VLOOKUP($A105,[1]Hoja1!$A$9:$AM$280,7,0)</f>
        <v>0</v>
      </c>
      <c r="I105" s="15">
        <f>VLOOKUP($A105,[1]Hoja1!$A$9:$AM$280,4,0)+VLOOKUP($A105,[1]Hoja1!$A$9:$AM$280,6,0)</f>
        <v>0</v>
      </c>
      <c r="J105" s="15">
        <f>VLOOKUP($A105,[1]Hoja1!$A$9:$AM$280,9,0)+VLOOKUP($A105,[1]Hoja1!$A$9:$AM$280,10,0)</f>
        <v>0</v>
      </c>
      <c r="K105" s="16">
        <f t="shared" si="46"/>
        <v>5186.1000000000004</v>
      </c>
      <c r="L105" s="15">
        <f>VLOOKUP($A105,[1]Hoja1!$A$9:$AM$280,33,0)</f>
        <v>148.66</v>
      </c>
      <c r="M105" s="16">
        <f t="shared" si="47"/>
        <v>5037.4400000000005</v>
      </c>
    </row>
    <row r="106" spans="1:13" s="11" customFormat="1" ht="13.5" customHeight="1" x14ac:dyDescent="0.25">
      <c r="A106" s="27" t="s">
        <v>156</v>
      </c>
      <c r="B106" s="13" t="s">
        <v>157</v>
      </c>
      <c r="C106" s="14" t="s">
        <v>17</v>
      </c>
      <c r="D106" s="14" t="s">
        <v>161</v>
      </c>
      <c r="E106" s="15">
        <f t="shared" si="45"/>
        <v>212.6</v>
      </c>
      <c r="F106" s="15">
        <f>VLOOKUP($A106,[1]Hoja1!$A$9:$AM$280,3,0)</f>
        <v>6378</v>
      </c>
      <c r="G106" s="15">
        <f>VLOOKUP($A106,[1]Hoja1!$A$9:$AM$280,8,0)</f>
        <v>0</v>
      </c>
      <c r="H106" s="15">
        <f>VLOOKUP($A106,[1]Hoja1!$A$9:$AM$280,5,0)+VLOOKUP($A106,[1]Hoja1!$A$9:$AM$280,7,0)</f>
        <v>0</v>
      </c>
      <c r="I106" s="15">
        <f>VLOOKUP($A106,[1]Hoja1!$A$9:$AM$280,4,0)+VLOOKUP($A106,[1]Hoja1!$A$9:$AM$280,6,0)</f>
        <v>0</v>
      </c>
      <c r="J106" s="15">
        <f>VLOOKUP($A106,[1]Hoja1!$A$9:$AM$280,9,0)+VLOOKUP($A106,[1]Hoja1!$A$9:$AM$280,10,0)</f>
        <v>0</v>
      </c>
      <c r="K106" s="16">
        <f t="shared" si="46"/>
        <v>6378</v>
      </c>
      <c r="L106" s="15">
        <f>VLOOKUP($A106,[1]Hoja1!$A$9:$AM$280,33,0)</f>
        <v>1290.5899999999999</v>
      </c>
      <c r="M106" s="16">
        <f t="shared" si="47"/>
        <v>5087.41</v>
      </c>
    </row>
    <row r="107" spans="1:13" s="11" customFormat="1" ht="13.5" customHeight="1" x14ac:dyDescent="0.25">
      <c r="A107" s="27" t="s">
        <v>167</v>
      </c>
      <c r="B107" s="13" t="s">
        <v>168</v>
      </c>
      <c r="C107" s="14" t="s">
        <v>60</v>
      </c>
      <c r="D107" s="14" t="s">
        <v>161</v>
      </c>
      <c r="E107" s="15">
        <f t="shared" si="45"/>
        <v>172.87</v>
      </c>
      <c r="F107" s="15">
        <f>VLOOKUP($A107,[1]Hoja1!$A$9:$AM$280,3,0)</f>
        <v>5186.1000000000004</v>
      </c>
      <c r="G107" s="15">
        <f>VLOOKUP($A107,[1]Hoja1!$A$9:$AM$280,8,0)</f>
        <v>0</v>
      </c>
      <c r="H107" s="15">
        <f>VLOOKUP($A107,[1]Hoja1!$A$9:$AM$280,5,0)+VLOOKUP($A107,[1]Hoja1!$A$9:$AM$280,7,0)</f>
        <v>0</v>
      </c>
      <c r="I107" s="15">
        <f>VLOOKUP($A107,[1]Hoja1!$A$9:$AM$280,4,0)+VLOOKUP($A107,[1]Hoja1!$A$9:$AM$280,6,0)</f>
        <v>0</v>
      </c>
      <c r="J107" s="15">
        <f>VLOOKUP($A107,[1]Hoja1!$A$9:$AM$280,9,0)+VLOOKUP($A107,[1]Hoja1!$A$9:$AM$280,10,0)</f>
        <v>1131.9000000000001</v>
      </c>
      <c r="K107" s="16">
        <f t="shared" si="46"/>
        <v>6318</v>
      </c>
      <c r="L107" s="15">
        <f>VLOOKUP($A107,[1]Hoja1!$A$9:$AM$280,33,0)</f>
        <v>166.82</v>
      </c>
      <c r="M107" s="16">
        <f t="shared" si="47"/>
        <v>6151.18</v>
      </c>
    </row>
    <row r="108" spans="1:13" s="11" customFormat="1" ht="10.5" customHeight="1" x14ac:dyDescent="0.25">
      <c r="A108" s="27"/>
      <c r="B108" s="13"/>
      <c r="C108" s="14"/>
      <c r="D108" s="14"/>
      <c r="E108" s="15"/>
      <c r="F108" s="15"/>
      <c r="G108" s="14"/>
      <c r="H108" s="14"/>
      <c r="I108" s="14"/>
      <c r="J108" s="14"/>
      <c r="K108" s="16"/>
      <c r="L108" s="16"/>
      <c r="M108" s="16"/>
    </row>
    <row r="109" spans="1:13" s="11" customFormat="1" ht="17.25" customHeight="1" x14ac:dyDescent="0.25">
      <c r="A109" s="6" t="s">
        <v>105</v>
      </c>
      <c r="B109" s="7"/>
      <c r="C109" s="8"/>
      <c r="D109" s="8"/>
      <c r="E109" s="9"/>
      <c r="F109" s="9"/>
      <c r="G109" s="8"/>
      <c r="H109" s="8"/>
      <c r="I109" s="8"/>
      <c r="J109" s="8"/>
      <c r="K109" s="10"/>
      <c r="L109" s="10"/>
      <c r="M109" s="10"/>
    </row>
    <row r="110" spans="1:13" s="11" customFormat="1" ht="10.5" customHeight="1" x14ac:dyDescent="0.25">
      <c r="A110" s="27" t="s">
        <v>153</v>
      </c>
      <c r="B110" s="13" t="s">
        <v>154</v>
      </c>
      <c r="C110" s="14" t="s">
        <v>60</v>
      </c>
      <c r="D110" s="14" t="s">
        <v>161</v>
      </c>
      <c r="E110" s="15">
        <f t="shared" ref="E110:E111" si="48">+F110/30</f>
        <v>172.87</v>
      </c>
      <c r="F110" s="15">
        <f>VLOOKUP($A110,[1]Hoja1!$A$9:$AM$280,3,0)</f>
        <v>5186.1000000000004</v>
      </c>
      <c r="G110" s="15">
        <f>VLOOKUP($A110,[1]Hoja1!$A$9:$AM$280,8,0)</f>
        <v>0</v>
      </c>
      <c r="H110" s="15">
        <f>VLOOKUP($A110,[1]Hoja1!$A$9:$AM$280,5,0)+VLOOKUP($A110,[1]Hoja1!$A$9:$AM$280,7,0)</f>
        <v>0</v>
      </c>
      <c r="I110" s="15">
        <f>VLOOKUP($A110,[1]Hoja1!$A$9:$AM$280,4,0)+VLOOKUP($A110,[1]Hoja1!$A$9:$AM$280,6,0)</f>
        <v>0</v>
      </c>
      <c r="J110" s="15">
        <f>VLOOKUP($A110,[1]Hoja1!$A$9:$AM$280,9,0)+VLOOKUP($A110,[1]Hoja1!$A$9:$AM$280,10,0)</f>
        <v>0</v>
      </c>
      <c r="K110" s="16">
        <f t="shared" ref="K110:K111" si="49">SUM(F110:J110)</f>
        <v>5186.1000000000004</v>
      </c>
      <c r="L110" s="15">
        <f>VLOOKUP($A110,[1]Hoja1!$A$9:$AM$280,33,0)</f>
        <v>-17.18</v>
      </c>
      <c r="M110" s="16">
        <f t="shared" ref="M110:M111" si="50">+K110-L110</f>
        <v>5203.2800000000007</v>
      </c>
    </row>
    <row r="111" spans="1:13" s="11" customFormat="1" ht="10.5" customHeight="1" x14ac:dyDescent="0.25">
      <c r="A111" s="27" t="s">
        <v>151</v>
      </c>
      <c r="B111" s="13" t="s">
        <v>152</v>
      </c>
      <c r="C111" s="14" t="s">
        <v>17</v>
      </c>
      <c r="D111" s="14" t="s">
        <v>161</v>
      </c>
      <c r="E111" s="15">
        <f t="shared" si="48"/>
        <v>200</v>
      </c>
      <c r="F111" s="15">
        <f>VLOOKUP($A111,[1]Hoja1!$A$9:$AM$280,3,0)</f>
        <v>6000</v>
      </c>
      <c r="G111" s="15">
        <f>VLOOKUP($A111,[1]Hoja1!$A$9:$AM$280,8,0)</f>
        <v>0</v>
      </c>
      <c r="H111" s="15">
        <f>VLOOKUP($A111,[1]Hoja1!$A$9:$AM$280,5,0)+VLOOKUP($A111,[1]Hoja1!$A$9:$AM$280,7,0)</f>
        <v>0</v>
      </c>
      <c r="I111" s="15">
        <f>VLOOKUP($A111,[1]Hoja1!$A$9:$AM$280,4,0)+VLOOKUP($A111,[1]Hoja1!$A$9:$AM$280,6,0)</f>
        <v>0</v>
      </c>
      <c r="J111" s="15">
        <f>VLOOKUP($A111,[1]Hoja1!$A$9:$AM$280,9,0)+VLOOKUP($A111,[1]Hoja1!$A$9:$AM$280,10,0)</f>
        <v>2000</v>
      </c>
      <c r="K111" s="16">
        <f t="shared" si="49"/>
        <v>8000</v>
      </c>
      <c r="L111" s="15">
        <f>VLOOKUP($A111,[1]Hoja1!$A$9:$AM$280,33,0)</f>
        <v>813.4</v>
      </c>
      <c r="M111" s="16">
        <f t="shared" si="50"/>
        <v>7186.6</v>
      </c>
    </row>
    <row r="112" spans="1:13" s="11" customFormat="1" ht="10.5" customHeight="1" x14ac:dyDescent="0.25">
      <c r="A112" s="27"/>
      <c r="B112" s="13"/>
      <c r="C112" s="14"/>
      <c r="D112" s="14"/>
      <c r="E112" s="15"/>
      <c r="F112" s="15"/>
      <c r="G112" s="14"/>
      <c r="H112" s="14"/>
      <c r="I112" s="14"/>
      <c r="J112" s="14"/>
      <c r="K112" s="16"/>
      <c r="L112" s="16"/>
      <c r="M112" s="16"/>
    </row>
    <row r="113" spans="1:13" s="11" customFormat="1" ht="17.25" customHeight="1" x14ac:dyDescent="0.25">
      <c r="A113" s="6" t="s">
        <v>106</v>
      </c>
      <c r="B113" s="7"/>
      <c r="C113" s="8"/>
      <c r="D113" s="8"/>
      <c r="E113" s="9"/>
      <c r="F113" s="9"/>
      <c r="G113" s="8"/>
      <c r="H113" s="8"/>
      <c r="I113" s="8"/>
      <c r="J113" s="8"/>
      <c r="K113" s="10"/>
      <c r="L113" s="10"/>
      <c r="M113" s="10"/>
    </row>
    <row r="114" spans="1:13" s="11" customFormat="1" ht="10.5" customHeight="1" x14ac:dyDescent="0.25">
      <c r="A114" s="27" t="s">
        <v>145</v>
      </c>
      <c r="B114" s="13" t="s">
        <v>117</v>
      </c>
      <c r="C114" s="14" t="s">
        <v>17</v>
      </c>
      <c r="D114" s="14" t="s">
        <v>161</v>
      </c>
      <c r="E114" s="15">
        <f>+F114/30</f>
        <v>333.33</v>
      </c>
      <c r="F114" s="15">
        <f>VLOOKUP($A114,[1]Hoja1!$A$9:$AM$280,3,0)</f>
        <v>9999.9</v>
      </c>
      <c r="G114" s="15">
        <f>VLOOKUP($A114,[1]Hoja1!$A$9:$AM$280,8,0)</f>
        <v>0</v>
      </c>
      <c r="H114" s="15">
        <f>VLOOKUP($A114,[1]Hoja1!$A$9:$AM$280,5,0)+VLOOKUP($A114,[1]Hoja1!$A$9:$AM$280,7,0)</f>
        <v>0</v>
      </c>
      <c r="I114" s="15">
        <f>VLOOKUP($A114,[1]Hoja1!$A$9:$AM$280,4,0)+VLOOKUP($A114,[1]Hoja1!$A$9:$AM$280,6,0)</f>
        <v>0</v>
      </c>
      <c r="J114" s="15">
        <f>VLOOKUP($A114,[1]Hoja1!$A$9:$AM$280,9,0)+VLOOKUP($A114,[1]Hoja1!$A$9:$AM$280,10,0)</f>
        <v>6603.04</v>
      </c>
      <c r="K114" s="16">
        <f>SUM(F114:J114)</f>
        <v>16602.939999999999</v>
      </c>
      <c r="L114" s="15">
        <f>VLOOKUP($A114,[1]Hoja1!$A$9:$AM$280,33,0)</f>
        <v>2593.64</v>
      </c>
      <c r="M114" s="16">
        <f>+K114-L114</f>
        <v>14009.3</v>
      </c>
    </row>
    <row r="115" spans="1:13" s="11" customFormat="1" ht="10.5" customHeight="1" x14ac:dyDescent="0.25">
      <c r="A115" s="27"/>
      <c r="B115" s="13"/>
      <c r="C115" s="14"/>
      <c r="D115" s="14"/>
      <c r="E115" s="15"/>
      <c r="F115" s="15"/>
      <c r="G115" s="14"/>
      <c r="H115" s="14"/>
      <c r="I115" s="14"/>
      <c r="J115" s="14"/>
      <c r="K115" s="16"/>
      <c r="L115" s="16"/>
      <c r="M115" s="16"/>
    </row>
    <row r="116" spans="1:13" s="11" customFormat="1" ht="17.25" customHeight="1" x14ac:dyDescent="0.25">
      <c r="A116" s="6" t="s">
        <v>128</v>
      </c>
      <c r="B116" s="7"/>
      <c r="C116" s="8"/>
      <c r="D116" s="8"/>
      <c r="E116" s="9"/>
      <c r="F116" s="9"/>
      <c r="G116" s="8"/>
      <c r="H116" s="8"/>
      <c r="I116" s="8"/>
      <c r="J116" s="8"/>
      <c r="K116" s="10"/>
      <c r="L116" s="10"/>
      <c r="M116" s="10"/>
    </row>
    <row r="117" spans="1:13" s="11" customFormat="1" ht="10.5" customHeight="1" x14ac:dyDescent="0.25">
      <c r="A117" s="27" t="s">
        <v>146</v>
      </c>
      <c r="B117" s="13" t="s">
        <v>129</v>
      </c>
      <c r="C117" s="14" t="s">
        <v>17</v>
      </c>
      <c r="D117" s="14" t="s">
        <v>161</v>
      </c>
      <c r="E117" s="15">
        <f t="shared" ref="E117" si="51">+F117/30</f>
        <v>200</v>
      </c>
      <c r="F117" s="15">
        <f>VLOOKUP($A117,[1]Hoja1!$A$9:$AM$280,3,0)</f>
        <v>6000</v>
      </c>
      <c r="G117" s="15">
        <f>VLOOKUP($A117,[1]Hoja1!$A$9:$AM$280,8,0)</f>
        <v>0</v>
      </c>
      <c r="H117" s="15">
        <f>VLOOKUP($A117,[1]Hoja1!$A$9:$AM$280,5,0)+VLOOKUP($A117,[1]Hoja1!$A$9:$AM$280,7,0)</f>
        <v>0</v>
      </c>
      <c r="I117" s="15">
        <f>VLOOKUP($A117,[1]Hoja1!$A$9:$AM$280,4,0)+VLOOKUP($A117,[1]Hoja1!$A$9:$AM$280,6,0)</f>
        <v>0</v>
      </c>
      <c r="J117" s="15">
        <f>VLOOKUP($A117,[1]Hoja1!$A$9:$AM$280,9,0)+VLOOKUP($A117,[1]Hoja1!$A$9:$AM$280,10,0)</f>
        <v>2139.6999999999998</v>
      </c>
      <c r="K117" s="16">
        <f t="shared" ref="K117" si="52">SUM(F117:J117)</f>
        <v>8139.7</v>
      </c>
      <c r="L117" s="15">
        <f>VLOOKUP($A117,[1]Hoja1!$A$9:$AM$280,33,0)</f>
        <v>3931.29</v>
      </c>
      <c r="M117" s="16">
        <f t="shared" ref="M117" si="53">+K117-L117</f>
        <v>4208.41</v>
      </c>
    </row>
    <row r="118" spans="1:13" s="11" customFormat="1" ht="10.5" customHeight="1" x14ac:dyDescent="0.25">
      <c r="A118" s="27"/>
      <c r="B118" s="13"/>
      <c r="C118" s="14"/>
      <c r="D118" s="14"/>
      <c r="E118" s="15"/>
      <c r="F118" s="15"/>
      <c r="G118" s="14"/>
      <c r="H118" s="14"/>
      <c r="I118" s="14"/>
      <c r="J118" s="14"/>
      <c r="K118" s="16"/>
      <c r="L118" s="16"/>
      <c r="M118" s="16"/>
    </row>
    <row r="119" spans="1:13" s="11" customFormat="1" ht="17.25" customHeight="1" x14ac:dyDescent="0.25">
      <c r="A119" s="6" t="s">
        <v>173</v>
      </c>
      <c r="B119" s="7"/>
      <c r="C119" s="8"/>
      <c r="D119" s="8"/>
      <c r="E119" s="9"/>
      <c r="F119" s="9"/>
      <c r="G119" s="8"/>
      <c r="H119" s="8"/>
      <c r="I119" s="8"/>
      <c r="J119" s="8"/>
      <c r="K119" s="10"/>
      <c r="L119" s="10"/>
      <c r="M119" s="10"/>
    </row>
    <row r="120" spans="1:13" s="11" customFormat="1" ht="10.5" customHeight="1" x14ac:dyDescent="0.25">
      <c r="A120" s="27" t="s">
        <v>162</v>
      </c>
      <c r="B120" s="13" t="s">
        <v>163</v>
      </c>
      <c r="C120" s="14" t="s">
        <v>166</v>
      </c>
      <c r="D120" s="14" t="s">
        <v>161</v>
      </c>
      <c r="E120" s="15">
        <f>+F120/30</f>
        <v>580.98</v>
      </c>
      <c r="F120" s="15">
        <f>VLOOKUP($A120,[1]Hoja1!$A$9:$AM$280,3,0)</f>
        <v>17429.400000000001</v>
      </c>
      <c r="G120" s="15">
        <f>VLOOKUP($A120,[1]Hoja1!$A$9:$AM$280,8,0)</f>
        <v>0</v>
      </c>
      <c r="H120" s="15">
        <f>VLOOKUP($A120,[1]Hoja1!$A$9:$AM$280,5,0)+VLOOKUP($A120,[1]Hoja1!$A$9:$AM$280,7,0)</f>
        <v>0</v>
      </c>
      <c r="I120" s="15">
        <f>VLOOKUP($A120,[1]Hoja1!$A$9:$AM$280,4,0)+VLOOKUP($A120,[1]Hoja1!$A$9:$AM$280,6,0)</f>
        <v>0</v>
      </c>
      <c r="J120" s="15">
        <f>VLOOKUP($A120,[1]Hoja1!$A$9:$AM$280,9,0)+VLOOKUP($A120,[1]Hoja1!$A$9:$AM$280,10,0)</f>
        <v>0</v>
      </c>
      <c r="K120" s="16">
        <f>SUM(F120:J120)</f>
        <v>17429.400000000001</v>
      </c>
      <c r="L120" s="15">
        <f>VLOOKUP($A120,[1]Hoja1!$A$9:$AM$280,33,0)</f>
        <v>2825.26</v>
      </c>
      <c r="M120" s="16">
        <f>+K120-L120</f>
        <v>14604.140000000001</v>
      </c>
    </row>
    <row r="121" spans="1:13" s="11" customFormat="1" ht="10.5" customHeight="1" x14ac:dyDescent="0.25">
      <c r="A121" s="27"/>
      <c r="B121" s="13"/>
      <c r="C121" s="14"/>
      <c r="D121" s="14"/>
      <c r="E121" s="15"/>
      <c r="F121" s="15"/>
      <c r="G121" s="14"/>
      <c r="H121" s="14"/>
      <c r="I121" s="14"/>
      <c r="J121" s="14"/>
      <c r="K121" s="16"/>
      <c r="L121" s="16"/>
      <c r="M121" s="16"/>
    </row>
    <row r="122" spans="1:13" s="11" customFormat="1" ht="17.25" customHeight="1" x14ac:dyDescent="0.25">
      <c r="A122" s="6" t="s">
        <v>107</v>
      </c>
      <c r="B122" s="7"/>
      <c r="C122" s="8"/>
      <c r="D122" s="8"/>
      <c r="E122" s="9"/>
      <c r="F122" s="9"/>
      <c r="G122" s="8"/>
      <c r="H122" s="8"/>
      <c r="I122" s="8"/>
      <c r="J122" s="8"/>
      <c r="K122" s="10"/>
      <c r="L122" s="10"/>
      <c r="M122" s="10"/>
    </row>
    <row r="123" spans="1:13" s="11" customFormat="1" ht="10.5" customHeight="1" x14ac:dyDescent="0.25">
      <c r="A123" s="27" t="s">
        <v>108</v>
      </c>
      <c r="B123" s="13" t="s">
        <v>109</v>
      </c>
      <c r="C123" s="14" t="s">
        <v>17</v>
      </c>
      <c r="D123" s="14" t="s">
        <v>18</v>
      </c>
      <c r="E123" s="15">
        <f>+F123/30</f>
        <v>172.87</v>
      </c>
      <c r="F123" s="15">
        <f>VLOOKUP($A123,[1]Hoja1!$A$9:$AM$280,3,0)</f>
        <v>5186.1000000000004</v>
      </c>
      <c r="G123" s="15">
        <f>VLOOKUP($A123,[1]Hoja1!$A$9:$AM$280,8,0)</f>
        <v>0</v>
      </c>
      <c r="H123" s="15">
        <f>VLOOKUP($A123,[1]Hoja1!$A$9:$AM$280,5,0)+VLOOKUP($A123,[1]Hoja1!$A$9:$AM$280,7,0)</f>
        <v>0</v>
      </c>
      <c r="I123" s="15">
        <f>VLOOKUP($A123,[1]Hoja1!$A$9:$AM$280,4,0)+VLOOKUP($A123,[1]Hoja1!$A$9:$AM$280,6,0)</f>
        <v>0</v>
      </c>
      <c r="J123" s="15">
        <f>VLOOKUP($A123,[1]Hoja1!$A$9:$AM$280,9,0)+VLOOKUP($A123,[1]Hoja1!$A$9:$AM$280,10,0)</f>
        <v>1113.9000000000001</v>
      </c>
      <c r="K123" s="16">
        <f>SUM(F123:J123)</f>
        <v>6300</v>
      </c>
      <c r="L123" s="15">
        <f>VLOOKUP($A123,[1]Hoja1!$A$9:$AM$280,33,0)</f>
        <v>164.86</v>
      </c>
      <c r="M123" s="16">
        <f>+K123-L123</f>
        <v>6135.14</v>
      </c>
    </row>
    <row r="124" spans="1:13" s="11" customFormat="1" ht="10.5" customHeight="1" x14ac:dyDescent="0.25">
      <c r="A124" s="27"/>
      <c r="B124" s="13"/>
      <c r="C124" s="14"/>
      <c r="D124" s="14"/>
      <c r="E124" s="15"/>
      <c r="F124" s="15"/>
      <c r="G124" s="14"/>
      <c r="H124" s="14"/>
      <c r="I124" s="14"/>
      <c r="J124" s="14"/>
      <c r="K124" s="16"/>
      <c r="L124" s="16"/>
      <c r="M124" s="16"/>
    </row>
    <row r="125" spans="1:13" s="11" customFormat="1" ht="17.25" customHeight="1" x14ac:dyDescent="0.25">
      <c r="A125" s="6" t="s">
        <v>110</v>
      </c>
      <c r="B125" s="7"/>
      <c r="C125" s="8"/>
      <c r="D125" s="8"/>
      <c r="E125" s="9"/>
      <c r="F125" s="9"/>
      <c r="G125" s="8"/>
      <c r="H125" s="8"/>
      <c r="I125" s="8"/>
      <c r="J125" s="8"/>
      <c r="K125" s="10"/>
      <c r="L125" s="10"/>
      <c r="M125" s="10"/>
    </row>
    <row r="126" spans="1:13" s="11" customFormat="1" ht="10.5" customHeight="1" x14ac:dyDescent="0.25">
      <c r="A126" s="27" t="s">
        <v>118</v>
      </c>
      <c r="B126" s="19" t="s">
        <v>112</v>
      </c>
      <c r="C126" s="14" t="s">
        <v>17</v>
      </c>
      <c r="D126" s="14" t="s">
        <v>161</v>
      </c>
      <c r="E126" s="15">
        <f>+F126/30</f>
        <v>172.87</v>
      </c>
      <c r="F126" s="15">
        <f>VLOOKUP($A126,[1]Hoja1!$A$9:$AM$280,3,0)</f>
        <v>5186.1000000000004</v>
      </c>
      <c r="G126" s="15">
        <f>VLOOKUP($A126,[1]Hoja1!$A$9:$AM$280,8,0)</f>
        <v>0</v>
      </c>
      <c r="H126" s="15">
        <f>VLOOKUP($A126,[1]Hoja1!$A$9:$AM$280,5,0)+VLOOKUP($A126,[1]Hoja1!$A$9:$AM$280,7,0)</f>
        <v>0</v>
      </c>
      <c r="I126" s="15">
        <f>VLOOKUP($A126,[1]Hoja1!$A$9:$AM$280,4,0)+VLOOKUP($A126,[1]Hoja1!$A$9:$AM$280,6,0)</f>
        <v>0</v>
      </c>
      <c r="J126" s="15">
        <f>VLOOKUP($A126,[1]Hoja1!$A$9:$AM$280,9,0)+VLOOKUP($A126,[1]Hoja1!$A$9:$AM$280,10,0)</f>
        <v>0</v>
      </c>
      <c r="K126" s="16">
        <f>SUM(F126:J126)</f>
        <v>5186.1000000000004</v>
      </c>
      <c r="L126" s="15">
        <f>VLOOKUP($A126,[1]Hoja1!$A$9:$AM$280,33,0)</f>
        <v>-17.18</v>
      </c>
      <c r="M126" s="16">
        <f>+K126-L126</f>
        <v>5203.2800000000007</v>
      </c>
    </row>
    <row r="127" spans="1:13" x14ac:dyDescent="0.25">
      <c r="K127" s="22"/>
      <c r="L127" s="22"/>
      <c r="M127" s="22"/>
    </row>
    <row r="128" spans="1:13" hidden="1" x14ac:dyDescent="0.25"/>
    <row r="129" spans="10:13" ht="17.25" hidden="1" customHeight="1" x14ac:dyDescent="0.25">
      <c r="K129" s="23">
        <f>SUM(K7:K126)</f>
        <v>711305.87999999977</v>
      </c>
      <c r="L129" s="23">
        <f>SUM(L7:L126)</f>
        <v>140013.94000000006</v>
      </c>
      <c r="M129" s="23">
        <f>SUM(M7:M126)</f>
        <v>571291.94000000018</v>
      </c>
    </row>
    <row r="130" spans="10:13" ht="17.25" hidden="1" customHeight="1" x14ac:dyDescent="0.2">
      <c r="J130" s="21"/>
      <c r="K130" s="26">
        <v>711305.88</v>
      </c>
      <c r="L130" s="26">
        <v>140013.94</v>
      </c>
      <c r="M130" s="26">
        <v>571291.93999999994</v>
      </c>
    </row>
    <row r="131" spans="10:13" ht="17.25" hidden="1" customHeight="1" x14ac:dyDescent="0.2">
      <c r="K131" s="25">
        <f>+K129-K130</f>
        <v>0</v>
      </c>
      <c r="L131" s="25">
        <f t="shared" ref="L131:M131" si="54">+L129-L130</f>
        <v>0</v>
      </c>
      <c r="M131" s="25">
        <f t="shared" si="54"/>
        <v>0</v>
      </c>
    </row>
    <row r="132" spans="10:13" ht="17.25" customHeight="1" x14ac:dyDescent="0.25">
      <c r="L132" s="24"/>
      <c r="M132" s="24"/>
    </row>
    <row r="133" spans="10:13" ht="17.25" customHeight="1" x14ac:dyDescent="0.2">
      <c r="K133" s="26"/>
      <c r="L133" s="26"/>
      <c r="M133" s="26"/>
    </row>
    <row r="134" spans="10:13" ht="17.25" customHeight="1" x14ac:dyDescent="0.25">
      <c r="K134" s="24"/>
      <c r="L134" s="24"/>
      <c r="M134" s="24"/>
    </row>
    <row r="135" spans="10:13" ht="17.25" customHeight="1" x14ac:dyDescent="0.25"/>
    <row r="136" spans="10:13" ht="17.25" customHeight="1" x14ac:dyDescent="0.25"/>
    <row r="137" spans="10:13" ht="17.25" customHeight="1" x14ac:dyDescent="0.25"/>
    <row r="138" spans="10:13" ht="17.25" customHeight="1" x14ac:dyDescent="0.25"/>
    <row r="139" spans="10:13" ht="17.25" customHeight="1" x14ac:dyDescent="0.25"/>
    <row r="140" spans="10:13" ht="17.25" customHeight="1" x14ac:dyDescent="0.25"/>
    <row r="141" spans="10:13" ht="17.25" customHeight="1" x14ac:dyDescent="0.25"/>
    <row r="142" spans="10:13" ht="17.25" customHeight="1" x14ac:dyDescent="0.25"/>
    <row r="143" spans="10:13" ht="17.25" customHeight="1" x14ac:dyDescent="0.25"/>
    <row r="144" spans="10:13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</sheetData>
  <autoFilter ref="A6:M128" xr:uid="{00000000-0009-0000-0000-000000000000}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2019-06-26T21:08:16Z</dcterms:created>
  <dcterms:modified xsi:type="dcterms:W3CDTF">2022-09-21T15:17:12Z</dcterms:modified>
</cp:coreProperties>
</file>