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1E3DFEF4-5F2F-40FC-990C-ABC051604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externalReferences>
    <externalReference r:id="rId2"/>
  </externalReferences>
  <definedNames>
    <definedName name="_xlnm._FilterDatabase" localSheetId="0" hidden="1">Junio!$A$6:$M$134</definedName>
    <definedName name="_xlnm.Print_Area" localSheetId="0">Junio!$A$1:$M$132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1" l="1"/>
  <c r="J64" i="1"/>
  <c r="I64" i="1"/>
  <c r="H64" i="1"/>
  <c r="G64" i="1"/>
  <c r="F64" i="1"/>
  <c r="E64" i="1" s="1"/>
  <c r="L51" i="1"/>
  <c r="J51" i="1"/>
  <c r="I51" i="1"/>
  <c r="H51" i="1"/>
  <c r="G51" i="1"/>
  <c r="F51" i="1"/>
  <c r="E51" i="1" s="1"/>
  <c r="F32" i="1"/>
  <c r="G32" i="1"/>
  <c r="H32" i="1"/>
  <c r="I32" i="1"/>
  <c r="J32" i="1"/>
  <c r="L32" i="1"/>
  <c r="L132" i="1"/>
  <c r="L129" i="1"/>
  <c r="L126" i="1"/>
  <c r="L123" i="1"/>
  <c r="L122" i="1"/>
  <c r="L119" i="1"/>
  <c r="L116" i="1"/>
  <c r="L115" i="1"/>
  <c r="L112" i="1"/>
  <c r="L111" i="1"/>
  <c r="L110" i="1"/>
  <c r="L109" i="1"/>
  <c r="L106" i="1"/>
  <c r="L103" i="1"/>
  <c r="L100" i="1"/>
  <c r="L99" i="1"/>
  <c r="L98" i="1"/>
  <c r="L97" i="1"/>
  <c r="L94" i="1"/>
  <c r="L93" i="1"/>
  <c r="L90" i="1"/>
  <c r="L87" i="1"/>
  <c r="L84" i="1"/>
  <c r="L83" i="1"/>
  <c r="L80" i="1"/>
  <c r="L77" i="1"/>
  <c r="L76" i="1"/>
  <c r="L73" i="1"/>
  <c r="L72" i="1"/>
  <c r="L69" i="1"/>
  <c r="L65" i="1"/>
  <c r="L63" i="1"/>
  <c r="L62" i="1"/>
  <c r="L59" i="1"/>
  <c r="L58" i="1"/>
  <c r="L57" i="1"/>
  <c r="L56" i="1"/>
  <c r="L55" i="1"/>
  <c r="L52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1" i="1"/>
  <c r="L28" i="1"/>
  <c r="L25" i="1"/>
  <c r="L24" i="1"/>
  <c r="L23" i="1"/>
  <c r="L22" i="1"/>
  <c r="L19" i="1"/>
  <c r="L18" i="1"/>
  <c r="L15" i="1"/>
  <c r="L12" i="1"/>
  <c r="L11" i="1"/>
  <c r="L10" i="1"/>
  <c r="L9" i="1"/>
  <c r="L8" i="1"/>
  <c r="J103" i="1"/>
  <c r="I103" i="1"/>
  <c r="H103" i="1"/>
  <c r="G103" i="1"/>
  <c r="F103" i="1"/>
  <c r="E103" i="1" s="1"/>
  <c r="J132" i="1"/>
  <c r="I132" i="1"/>
  <c r="H132" i="1"/>
  <c r="G132" i="1"/>
  <c r="F132" i="1"/>
  <c r="J129" i="1"/>
  <c r="I129" i="1"/>
  <c r="H129" i="1"/>
  <c r="G129" i="1"/>
  <c r="F129" i="1"/>
  <c r="J126" i="1"/>
  <c r="I126" i="1"/>
  <c r="H126" i="1"/>
  <c r="G126" i="1"/>
  <c r="F126" i="1"/>
  <c r="J123" i="1"/>
  <c r="I123" i="1"/>
  <c r="H123" i="1"/>
  <c r="G123" i="1"/>
  <c r="F123" i="1"/>
  <c r="J122" i="1"/>
  <c r="I122" i="1"/>
  <c r="H122" i="1"/>
  <c r="G122" i="1"/>
  <c r="F122" i="1"/>
  <c r="J119" i="1"/>
  <c r="I119" i="1"/>
  <c r="H119" i="1"/>
  <c r="G119" i="1"/>
  <c r="F119" i="1"/>
  <c r="J116" i="1"/>
  <c r="I116" i="1"/>
  <c r="H116" i="1"/>
  <c r="G116" i="1"/>
  <c r="F116" i="1"/>
  <c r="J115" i="1"/>
  <c r="I115" i="1"/>
  <c r="H115" i="1"/>
  <c r="G115" i="1"/>
  <c r="F115" i="1"/>
  <c r="J112" i="1"/>
  <c r="I112" i="1"/>
  <c r="H112" i="1"/>
  <c r="G112" i="1"/>
  <c r="F112" i="1"/>
  <c r="J111" i="1"/>
  <c r="I111" i="1"/>
  <c r="H111" i="1"/>
  <c r="G111" i="1"/>
  <c r="F111" i="1"/>
  <c r="J110" i="1"/>
  <c r="I110" i="1"/>
  <c r="H110" i="1"/>
  <c r="G110" i="1"/>
  <c r="F110" i="1"/>
  <c r="J109" i="1"/>
  <c r="I109" i="1"/>
  <c r="H109" i="1"/>
  <c r="G109" i="1"/>
  <c r="F109" i="1"/>
  <c r="J106" i="1"/>
  <c r="I106" i="1"/>
  <c r="H106" i="1"/>
  <c r="G106" i="1"/>
  <c r="F106" i="1"/>
  <c r="J100" i="1"/>
  <c r="I100" i="1"/>
  <c r="H100" i="1"/>
  <c r="G100" i="1"/>
  <c r="F100" i="1"/>
  <c r="J99" i="1"/>
  <c r="I99" i="1"/>
  <c r="H99" i="1"/>
  <c r="G99" i="1"/>
  <c r="F99" i="1"/>
  <c r="J98" i="1"/>
  <c r="I98" i="1"/>
  <c r="H98" i="1"/>
  <c r="G98" i="1"/>
  <c r="F98" i="1"/>
  <c r="J97" i="1"/>
  <c r="I97" i="1"/>
  <c r="H97" i="1"/>
  <c r="G97" i="1"/>
  <c r="F97" i="1"/>
  <c r="J94" i="1"/>
  <c r="I94" i="1"/>
  <c r="H94" i="1"/>
  <c r="G94" i="1"/>
  <c r="F94" i="1"/>
  <c r="J93" i="1"/>
  <c r="I93" i="1"/>
  <c r="H93" i="1"/>
  <c r="G93" i="1"/>
  <c r="F93" i="1"/>
  <c r="J90" i="1"/>
  <c r="I90" i="1"/>
  <c r="H90" i="1"/>
  <c r="G90" i="1"/>
  <c r="F90" i="1"/>
  <c r="J87" i="1"/>
  <c r="I87" i="1"/>
  <c r="H87" i="1"/>
  <c r="G87" i="1"/>
  <c r="F87" i="1"/>
  <c r="J84" i="1"/>
  <c r="I84" i="1"/>
  <c r="H84" i="1"/>
  <c r="G84" i="1"/>
  <c r="F84" i="1"/>
  <c r="J83" i="1"/>
  <c r="I83" i="1"/>
  <c r="H83" i="1"/>
  <c r="G83" i="1"/>
  <c r="F83" i="1"/>
  <c r="J80" i="1"/>
  <c r="I80" i="1"/>
  <c r="H80" i="1"/>
  <c r="G80" i="1"/>
  <c r="F80" i="1"/>
  <c r="J77" i="1"/>
  <c r="I77" i="1"/>
  <c r="H77" i="1"/>
  <c r="G77" i="1"/>
  <c r="F77" i="1"/>
  <c r="J76" i="1"/>
  <c r="I76" i="1"/>
  <c r="H76" i="1"/>
  <c r="G76" i="1"/>
  <c r="F76" i="1"/>
  <c r="J73" i="1"/>
  <c r="I73" i="1"/>
  <c r="H73" i="1"/>
  <c r="G73" i="1"/>
  <c r="F73" i="1"/>
  <c r="J72" i="1"/>
  <c r="I72" i="1"/>
  <c r="H72" i="1"/>
  <c r="G72" i="1"/>
  <c r="F72" i="1"/>
  <c r="J69" i="1"/>
  <c r="I69" i="1"/>
  <c r="H69" i="1"/>
  <c r="G69" i="1"/>
  <c r="F69" i="1"/>
  <c r="J65" i="1"/>
  <c r="I65" i="1"/>
  <c r="H65" i="1"/>
  <c r="G65" i="1"/>
  <c r="F65" i="1"/>
  <c r="J63" i="1"/>
  <c r="I63" i="1"/>
  <c r="H63" i="1"/>
  <c r="G63" i="1"/>
  <c r="F63" i="1"/>
  <c r="J62" i="1"/>
  <c r="I62" i="1"/>
  <c r="H62" i="1"/>
  <c r="G62" i="1"/>
  <c r="F62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2" i="1"/>
  <c r="I52" i="1"/>
  <c r="H52" i="1"/>
  <c r="G52" i="1"/>
  <c r="F52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G35" i="1"/>
  <c r="F35" i="1"/>
  <c r="J31" i="1"/>
  <c r="I31" i="1"/>
  <c r="H31" i="1"/>
  <c r="G31" i="1"/>
  <c r="F31" i="1"/>
  <c r="J28" i="1"/>
  <c r="I28" i="1"/>
  <c r="H28" i="1"/>
  <c r="G28" i="1"/>
  <c r="F28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19" i="1"/>
  <c r="I19" i="1"/>
  <c r="H19" i="1"/>
  <c r="G19" i="1"/>
  <c r="F19" i="1"/>
  <c r="J18" i="1"/>
  <c r="I18" i="1"/>
  <c r="H18" i="1"/>
  <c r="G18" i="1"/>
  <c r="F18" i="1"/>
  <c r="J15" i="1"/>
  <c r="I15" i="1"/>
  <c r="H15" i="1"/>
  <c r="G15" i="1"/>
  <c r="F15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E99" i="1"/>
  <c r="K64" i="1" l="1"/>
  <c r="M64" i="1" s="1"/>
  <c r="K51" i="1"/>
  <c r="M51" i="1" s="1"/>
  <c r="K32" i="1"/>
  <c r="M32" i="1" s="1"/>
  <c r="K97" i="1"/>
  <c r="M97" i="1" s="1"/>
  <c r="K103" i="1"/>
  <c r="M103" i="1" s="1"/>
  <c r="L135" i="1"/>
  <c r="L137" i="1" s="1"/>
  <c r="K19" i="1"/>
  <c r="K9" i="1"/>
  <c r="K106" i="1"/>
  <c r="K119" i="1"/>
  <c r="K12" i="1"/>
  <c r="K25" i="1"/>
  <c r="K38" i="1"/>
  <c r="K46" i="1"/>
  <c r="K55" i="1"/>
  <c r="K65" i="1"/>
  <c r="K84" i="1"/>
  <c r="K100" i="1"/>
  <c r="K126" i="1"/>
  <c r="K36" i="1"/>
  <c r="K41" i="1"/>
  <c r="K44" i="1"/>
  <c r="K49" i="1"/>
  <c r="K52" i="1"/>
  <c r="K58" i="1"/>
  <c r="K73" i="1"/>
  <c r="K80" i="1"/>
  <c r="K93" i="1"/>
  <c r="M93" i="1" s="1"/>
  <c r="K98" i="1"/>
  <c r="K109" i="1"/>
  <c r="K111" i="1"/>
  <c r="K129" i="1"/>
  <c r="K112" i="1"/>
  <c r="K11" i="1"/>
  <c r="K23" i="1"/>
  <c r="K35" i="1"/>
  <c r="K43" i="1"/>
  <c r="K62" i="1"/>
  <c r="K77" i="1"/>
  <c r="K116" i="1"/>
  <c r="K123" i="1"/>
  <c r="K132" i="1"/>
  <c r="K18" i="1"/>
  <c r="K24" i="1"/>
  <c r="K31" i="1"/>
  <c r="K37" i="1"/>
  <c r="K40" i="1"/>
  <c r="K45" i="1"/>
  <c r="K48" i="1"/>
  <c r="K57" i="1"/>
  <c r="K63" i="1"/>
  <c r="K72" i="1"/>
  <c r="K83" i="1"/>
  <c r="K90" i="1"/>
  <c r="K99" i="1"/>
  <c r="M99" i="1" s="1"/>
  <c r="K10" i="1"/>
  <c r="K22" i="1"/>
  <c r="K42" i="1"/>
  <c r="K50" i="1"/>
  <c r="K59" i="1"/>
  <c r="K76" i="1"/>
  <c r="K94" i="1"/>
  <c r="M94" i="1" s="1"/>
  <c r="K110" i="1"/>
  <c r="K115" i="1"/>
  <c r="K122" i="1"/>
  <c r="K15" i="1"/>
  <c r="K28" i="1"/>
  <c r="K39" i="1"/>
  <c r="K47" i="1"/>
  <c r="K56" i="1"/>
  <c r="K69" i="1"/>
  <c r="K87" i="1"/>
  <c r="E93" i="1"/>
  <c r="M123" i="1" l="1"/>
  <c r="E123" i="1"/>
  <c r="M122" i="1"/>
  <c r="E122" i="1"/>
  <c r="E18" i="1"/>
  <c r="E129" i="1"/>
  <c r="E119" i="1"/>
  <c r="E112" i="1"/>
  <c r="E110" i="1"/>
  <c r="E98" i="1"/>
  <c r="E87" i="1"/>
  <c r="E83" i="1"/>
  <c r="E77" i="1"/>
  <c r="E73" i="1"/>
  <c r="E72" i="1"/>
  <c r="E59" i="1"/>
  <c r="E57" i="1"/>
  <c r="E55" i="1"/>
  <c r="E50" i="1"/>
  <c r="E48" i="1"/>
  <c r="E46" i="1"/>
  <c r="E44" i="1"/>
  <c r="E42" i="1"/>
  <c r="E40" i="1"/>
  <c r="E38" i="1"/>
  <c r="E36" i="1"/>
  <c r="E31" i="1"/>
  <c r="E25" i="1"/>
  <c r="E22" i="1"/>
  <c r="E19" i="1"/>
  <c r="E126" i="1"/>
  <c r="E12" i="1"/>
  <c r="E11" i="1"/>
  <c r="E9" i="1"/>
  <c r="M18" i="1" l="1"/>
  <c r="M77" i="1"/>
  <c r="M112" i="1"/>
  <c r="M12" i="1"/>
  <c r="M98" i="1"/>
  <c r="M50" i="1"/>
  <c r="M100" i="1"/>
  <c r="M129" i="1"/>
  <c r="M15" i="1"/>
  <c r="M9" i="1"/>
  <c r="M49" i="1"/>
  <c r="M87" i="1"/>
  <c r="M11" i="1"/>
  <c r="M19" i="1"/>
  <c r="M25" i="1"/>
  <c r="M57" i="1"/>
  <c r="M72" i="1"/>
  <c r="M41" i="1"/>
  <c r="M42" i="1"/>
  <c r="M55" i="1"/>
  <c r="M65" i="1"/>
  <c r="M83" i="1"/>
  <c r="E15" i="1"/>
  <c r="M22" i="1"/>
  <c r="M31" i="1"/>
  <c r="M37" i="1"/>
  <c r="M38" i="1"/>
  <c r="M45" i="1"/>
  <c r="M46" i="1"/>
  <c r="M59" i="1"/>
  <c r="M73" i="1"/>
  <c r="M110" i="1"/>
  <c r="M119" i="1"/>
  <c r="M10" i="1"/>
  <c r="M28" i="1"/>
  <c r="E28" i="1"/>
  <c r="E69" i="1"/>
  <c r="M69" i="1"/>
  <c r="E84" i="1"/>
  <c r="M84" i="1"/>
  <c r="E106" i="1"/>
  <c r="M106" i="1"/>
  <c r="E111" i="1"/>
  <c r="M111" i="1"/>
  <c r="E116" i="1"/>
  <c r="M116" i="1"/>
  <c r="M52" i="1"/>
  <c r="E56" i="1"/>
  <c r="M56" i="1"/>
  <c r="E62" i="1"/>
  <c r="M62" i="1"/>
  <c r="E76" i="1"/>
  <c r="M76" i="1"/>
  <c r="M126" i="1"/>
  <c r="M58" i="1"/>
  <c r="M63" i="1"/>
  <c r="E132" i="1"/>
  <c r="M132" i="1"/>
  <c r="E10" i="1"/>
  <c r="M23" i="1"/>
  <c r="E23" i="1"/>
  <c r="M24" i="1"/>
  <c r="E24" i="1"/>
  <c r="E35" i="1"/>
  <c r="M35" i="1"/>
  <c r="M36" i="1"/>
  <c r="E39" i="1"/>
  <c r="M39" i="1"/>
  <c r="M40" i="1"/>
  <c r="E43" i="1"/>
  <c r="M43" i="1"/>
  <c r="M44" i="1"/>
  <c r="E47" i="1"/>
  <c r="M47" i="1"/>
  <c r="M48" i="1"/>
  <c r="M80" i="1"/>
  <c r="M90" i="1"/>
  <c r="M109" i="1"/>
  <c r="M115" i="1"/>
  <c r="E37" i="1"/>
  <c r="E41" i="1"/>
  <c r="E45" i="1"/>
  <c r="E49" i="1"/>
  <c r="E58" i="1"/>
  <c r="E63" i="1"/>
  <c r="E80" i="1"/>
  <c r="E90" i="1"/>
  <c r="E109" i="1"/>
  <c r="E115" i="1"/>
  <c r="E8" i="1" l="1"/>
  <c r="K8" i="1" l="1"/>
  <c r="K135" i="1" s="1"/>
  <c r="K137" i="1" s="1"/>
  <c r="M8" i="1" l="1"/>
  <c r="M135" i="1" s="1"/>
  <c r="M137" i="1" s="1"/>
</calcChain>
</file>

<file path=xl/sharedStrings.xml><?xml version="1.0" encoding="utf-8"?>
<sst xmlns="http://schemas.openxmlformats.org/spreadsheetml/2006/main" count="332" uniqueCount="208">
  <si>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</si>
  <si>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</si>
  <si>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</si>
  <si>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</si>
  <si>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</si>
  <si>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</si>
  <si>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</si>
  <si>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</si>
  <si>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</si>
  <si>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</si>
  <si>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</si>
  <si>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</si>
  <si>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</si>
  <si>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</si>
  <si>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</si>
  <si>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</si>
  <si>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</si>
  <si>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</si>
  <si>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</si>
  <si>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</si>
  <si>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</si>
  <si>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</si>
  <si>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</si>
  <si>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</si>
  <si>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</si>
  <si>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</si>
  <si>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</si>
  <si>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</si>
  <si>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</si>
  <si>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</si>
  <si>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</si>
  <si>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</si>
  <si>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</si>
  <si>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</si>
  <si>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</si>
  <si>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</si>
  <si>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</si>
  <si>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</si>
  <si>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</si>
  <si>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</si>
  <si>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</si>
  <si>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</si>
  <si>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</si>
  <si>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</si>
  <si>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</si>
  <si>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</si>
  <si>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</si>
  <si>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</si>
  <si>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</si>
  <si>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</si>
  <si>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</si>
  <si>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</si>
  <si>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</si>
  <si>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</si>
  <si>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</si>
  <si>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</si>
  <si>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</si>
  <si>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</si>
  <si>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</si>
  <si>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</si>
  <si>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</si>
  <si>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</si>
  <si>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</si>
  <si>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</si>
  <si>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</si>
  <si>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</si>
  <si>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</si>
  <si>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</si>
  <si>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</si>
  <si>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</si>
  <si>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</si>
  <si>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</si>
  <si>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</si>
  <si>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</si>
  <si>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</si>
  <si>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</si>
  <si>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</si>
  <si>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</si>
  <si>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</si>
  <si>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</si>
  <si>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</si>
  <si>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</si>
  <si>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</si>
  <si>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</si>
  <si>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</si>
  <si>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</si>
  <si>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</si>
  <si>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</si>
  <si>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</si>
  <si>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</si>
  <si>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</si>
  <si>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</si>
  <si>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</si>
  <si>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</si>
  <si>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</si>
  <si>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</si>
  <si>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</si>
  <si>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</si>
  <si>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</si>
  <si>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</si>
  <si>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</si>
  <si>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</si>
  <si>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</si>
  <si>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</si>
  <si>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</si>
  <si>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</si>
  <si>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</si>
  <si>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</si>
  <si>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</si>
  <si>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</si>
  <si>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</si>
  <si>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</si>
  <si>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</si>
  <si>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</si>
  <si>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</si>
  <si>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</si>
  <si>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</si>
  <si>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</si>
  <si>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</si>
  <si>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</si>
  <si>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</si>
  <si>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</si>
  <si>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</si>
  <si>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</si>
  <si>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</si>
  <si>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</si>
  <si>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</si>
  <si>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</si>
  <si>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</si>
  <si>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</si>
  <si>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</si>
  <si>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</si>
  <si>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</si>
  <si>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</si>
  <si>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</si>
  <si>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</si>
  <si>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</si>
  <si>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</si>
  <si>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</si>
  <si>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</si>
  <si>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</si>
  <si>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</si>
  <si>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</si>
  <si>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</si>
  <si>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</si>
  <si>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</si>
  <si>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</si>
  <si>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</si>
  <si>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</si>
  <si>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</si>
  <si>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</si>
  <si>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</si>
  <si>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</si>
  <si>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</si>
  <si>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</si>
  <si>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</si>
  <si>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</si>
  <si>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</si>
  <si>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</si>
  <si>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</si>
  <si>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</si>
  <si>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</si>
  <si>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</si>
  <si>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</si>
  <si>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</si>
  <si>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</si>
  <si>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</si>
  <si>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</si>
  <si>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</si>
  <si>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</si>
  <si>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</si>
  <si>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</si>
  <si>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</si>
  <si>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</si>
  <si>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>00860</t>
  </si>
  <si>
    <t>De La Torre Gonzalez Juan Carlos</t>
  </si>
  <si>
    <t xml:space="preserve">Secretario 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</si>
  <si>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</si>
  <si>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</si>
  <si>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</si>
  <si>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</si>
  <si>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</si>
  <si>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</si>
  <si>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</si>
  <si>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</si>
  <si>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</si>
  <si>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</si>
  <si>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</si>
  <si>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00061</t>
  </si>
  <si>
    <t>Arreola Castañeda Alberto</t>
  </si>
  <si>
    <t>00946</t>
  </si>
  <si>
    <t>Velasco Benitez Jaime Fernando</t>
  </si>
  <si>
    <t>00947</t>
  </si>
  <si>
    <t>Cienfuegos Paredes Manuel De Jesus</t>
  </si>
  <si>
    <t>Departamento 17 OMPRI</t>
  </si>
  <si>
    <t>00948</t>
  </si>
  <si>
    <t>Guerrero Ruvalcaba Jose De Jesus</t>
  </si>
  <si>
    <t>Santana Aguilar Maria Felix</t>
  </si>
  <si>
    <t>JUNIO DE 2022</t>
  </si>
  <si>
    <t>Departamento CENTRO DE MEDIACION</t>
  </si>
  <si>
    <t>00949</t>
  </si>
  <si>
    <t>Diaz Cuarenta Maritza Lizette</t>
  </si>
  <si>
    <t>00951</t>
  </si>
  <si>
    <t>Perez Murillo Veronica del Carmen</t>
  </si>
  <si>
    <t>00950</t>
  </si>
  <si>
    <t>Garcia Blas Luis</t>
  </si>
  <si>
    <t>00952</t>
  </si>
  <si>
    <t>Padilla Cruz Pablo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</si>
</sst>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6%20JUNI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11767.5</v>
          </cell>
          <cell r="L13">
            <v>0</v>
          </cell>
          <cell r="M13">
            <v>2009.84</v>
          </cell>
          <cell r="N13">
            <v>0</v>
          </cell>
          <cell r="O13">
            <v>0</v>
          </cell>
          <cell r="P13">
            <v>0</v>
          </cell>
          <cell r="Q13">
            <v>1140.8</v>
          </cell>
          <cell r="R13">
            <v>0</v>
          </cell>
          <cell r="S13">
            <v>1140.8</v>
          </cell>
          <cell r="T13">
            <v>347.66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3498.3</v>
          </cell>
          <cell r="AG13">
            <v>8269.2000000000007</v>
          </cell>
          <cell r="AH13">
            <v>241.1</v>
          </cell>
          <cell r="AI13">
            <v>433.98</v>
          </cell>
          <cell r="AJ13">
            <v>886.26</v>
          </cell>
          <cell r="AK13">
            <v>275.54000000000002</v>
          </cell>
          <cell r="AL13">
            <v>235.35</v>
          </cell>
          <cell r="AM13">
            <v>11350.2</v>
          </cell>
        </row>
        <row r="14">
          <cell r="A14" t="str">
            <v>00005</v>
          </cell>
          <cell r="B14" t="str">
            <v>Contreras García Lucila</v>
          </cell>
          <cell r="C14">
            <v>14409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14409</v>
          </cell>
          <cell r="L14">
            <v>0</v>
          </cell>
          <cell r="M14">
            <v>0</v>
          </cell>
          <cell r="N14">
            <v>5895.9</v>
          </cell>
          <cell r="O14">
            <v>0</v>
          </cell>
          <cell r="P14">
            <v>0</v>
          </cell>
          <cell r="Q14">
            <v>1655.56</v>
          </cell>
          <cell r="R14">
            <v>0</v>
          </cell>
          <cell r="S14">
            <v>1655.56</v>
          </cell>
          <cell r="T14">
            <v>427.66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7979.12</v>
          </cell>
          <cell r="AG14">
            <v>6429.88</v>
          </cell>
          <cell r="AH14">
            <v>291.54000000000002</v>
          </cell>
          <cell r="AI14">
            <v>524.78</v>
          </cell>
          <cell r="AJ14">
            <v>968.4</v>
          </cell>
          <cell r="AK14">
            <v>333.2</v>
          </cell>
          <cell r="AL14">
            <v>288.18</v>
          </cell>
          <cell r="AM14">
            <v>13724.84</v>
          </cell>
        </row>
        <row r="15">
          <cell r="A15" t="str">
            <v>00007</v>
          </cell>
          <cell r="B15" t="str">
            <v>De León Corona Jane Vanessa</v>
          </cell>
          <cell r="C15">
            <v>11767.5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11767.5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1140.8</v>
          </cell>
          <cell r="R15">
            <v>0</v>
          </cell>
          <cell r="S15">
            <v>1140.8</v>
          </cell>
          <cell r="T15">
            <v>370.12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1510.92</v>
          </cell>
          <cell r="AG15">
            <v>10256.58</v>
          </cell>
          <cell r="AH15">
            <v>255.26</v>
          </cell>
          <cell r="AI15">
            <v>459.46</v>
          </cell>
          <cell r="AJ15">
            <v>909.32</v>
          </cell>
          <cell r="AK15">
            <v>291.72000000000003</v>
          </cell>
          <cell r="AL15">
            <v>235.36</v>
          </cell>
          <cell r="AM15">
            <v>12016.78</v>
          </cell>
        </row>
        <row r="16">
          <cell r="A16" t="str">
            <v>00015</v>
          </cell>
          <cell r="B16" t="str">
            <v>López Hueso Tayde Lucina</v>
          </cell>
          <cell r="C16">
            <v>14409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14409</v>
          </cell>
          <cell r="L16">
            <v>0</v>
          </cell>
          <cell r="M16">
            <v>4014.38</v>
          </cell>
          <cell r="N16">
            <v>0</v>
          </cell>
          <cell r="O16">
            <v>0</v>
          </cell>
          <cell r="P16">
            <v>0</v>
          </cell>
          <cell r="Q16">
            <v>1655.56</v>
          </cell>
          <cell r="R16">
            <v>0</v>
          </cell>
          <cell r="S16">
            <v>1655.56</v>
          </cell>
          <cell r="T16">
            <v>427.66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6097.6</v>
          </cell>
          <cell r="AG16">
            <v>8311.4</v>
          </cell>
          <cell r="AH16">
            <v>291.54000000000002</v>
          </cell>
          <cell r="AI16">
            <v>524.76</v>
          </cell>
          <cell r="AJ16">
            <v>968.4</v>
          </cell>
          <cell r="AK16">
            <v>333.18</v>
          </cell>
          <cell r="AL16">
            <v>288.18</v>
          </cell>
          <cell r="AM16">
            <v>13724.6</v>
          </cell>
        </row>
        <row r="17">
          <cell r="A17" t="str">
            <v>00021</v>
          </cell>
          <cell r="B17" t="str">
            <v>Rojas Lopez Miguel Angel</v>
          </cell>
          <cell r="C17">
            <v>7918.2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7918.2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591.12</v>
          </cell>
          <cell r="R17">
            <v>0</v>
          </cell>
          <cell r="S17">
            <v>591.12</v>
          </cell>
          <cell r="T17">
            <v>249.62</v>
          </cell>
          <cell r="U17">
            <v>500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1340.74</v>
          </cell>
          <cell r="AG17">
            <v>6577.46</v>
          </cell>
          <cell r="AH17">
            <v>179.26</v>
          </cell>
          <cell r="AI17">
            <v>322.68</v>
          </cell>
          <cell r="AJ17">
            <v>785.54</v>
          </cell>
          <cell r="AK17">
            <v>204.88</v>
          </cell>
          <cell r="AL17">
            <v>158.36000000000001</v>
          </cell>
          <cell r="AM17">
            <v>8439.26</v>
          </cell>
        </row>
        <row r="18">
          <cell r="A18" t="str">
            <v>00042</v>
          </cell>
          <cell r="B18" t="str">
            <v>Muciño Velazquez Erika Viviana</v>
          </cell>
          <cell r="C18">
            <v>9800.7000000000007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9800.7000000000007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811.94</v>
          </cell>
          <cell r="R18">
            <v>0</v>
          </cell>
          <cell r="S18">
            <v>811.94</v>
          </cell>
          <cell r="T18">
            <v>279.8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1091.74</v>
          </cell>
          <cell r="AG18">
            <v>8708.9599999999991</v>
          </cell>
          <cell r="AH18">
            <v>198.3</v>
          </cell>
          <cell r="AI18">
            <v>356.94</v>
          </cell>
          <cell r="AJ18">
            <v>816.54</v>
          </cell>
          <cell r="AK18">
            <v>226.64</v>
          </cell>
          <cell r="AL18">
            <v>196.02</v>
          </cell>
          <cell r="AM18">
            <v>9335.42</v>
          </cell>
        </row>
        <row r="19">
          <cell r="A19" t="str">
            <v>00061</v>
          </cell>
          <cell r="B19" t="str">
            <v>Arreola Castañeda Alberto</v>
          </cell>
          <cell r="C19">
            <v>9999.9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3614.72</v>
          </cell>
          <cell r="I19">
            <v>0</v>
          </cell>
          <cell r="J19">
            <v>0</v>
          </cell>
          <cell r="K19">
            <v>13614.62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1485.88</v>
          </cell>
          <cell r="R19">
            <v>0</v>
          </cell>
          <cell r="S19">
            <v>1485.88</v>
          </cell>
          <cell r="T19">
            <v>386.52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1872.4</v>
          </cell>
          <cell r="AG19">
            <v>11742.22</v>
          </cell>
          <cell r="AH19">
            <v>265.60000000000002</v>
          </cell>
          <cell r="AI19">
            <v>478.06</v>
          </cell>
          <cell r="AJ19">
            <v>926.14</v>
          </cell>
          <cell r="AK19">
            <v>303.54000000000002</v>
          </cell>
          <cell r="AL19">
            <v>272.3</v>
          </cell>
          <cell r="AM19">
            <v>12503.18</v>
          </cell>
        </row>
        <row r="20">
          <cell r="A20" t="str">
            <v>00067</v>
          </cell>
          <cell r="B20" t="str">
            <v>Flores Diaz Maria De La Luz</v>
          </cell>
          <cell r="C20">
            <v>5186.1000000000004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5186.1000000000004</v>
          </cell>
          <cell r="L20">
            <v>0</v>
          </cell>
          <cell r="M20">
            <v>0</v>
          </cell>
          <cell r="N20">
            <v>0</v>
          </cell>
          <cell r="O20">
            <v>-320.60000000000002</v>
          </cell>
          <cell r="P20">
            <v>-17.18</v>
          </cell>
          <cell r="Q20">
            <v>303.42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-17.18</v>
          </cell>
          <cell r="AG20">
            <v>5203.28</v>
          </cell>
          <cell r="AH20">
            <v>142.4</v>
          </cell>
          <cell r="AI20">
            <v>256.33999999999997</v>
          </cell>
          <cell r="AJ20">
            <v>731.26</v>
          </cell>
          <cell r="AK20">
            <v>119.92</v>
          </cell>
          <cell r="AL20">
            <v>103.72</v>
          </cell>
          <cell r="AM20">
            <v>4939.82</v>
          </cell>
        </row>
        <row r="21">
          <cell r="A21" t="str">
            <v>00071</v>
          </cell>
          <cell r="B21" t="str">
            <v>Huerta Gomez Elizabeth</v>
          </cell>
          <cell r="C21">
            <v>13087.5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13087.5</v>
          </cell>
          <cell r="L21">
            <v>0</v>
          </cell>
          <cell r="M21">
            <v>0</v>
          </cell>
          <cell r="N21">
            <v>3638.66</v>
          </cell>
          <cell r="O21">
            <v>0</v>
          </cell>
          <cell r="P21">
            <v>0</v>
          </cell>
          <cell r="Q21">
            <v>1377.34</v>
          </cell>
          <cell r="R21">
            <v>0</v>
          </cell>
          <cell r="S21">
            <v>1377.34</v>
          </cell>
          <cell r="T21">
            <v>385.26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5401.26</v>
          </cell>
          <cell r="AG21">
            <v>7686.24</v>
          </cell>
          <cell r="AH21">
            <v>264.8</v>
          </cell>
          <cell r="AI21">
            <v>476.64</v>
          </cell>
          <cell r="AJ21">
            <v>924.86</v>
          </cell>
          <cell r="AK21">
            <v>302.64</v>
          </cell>
          <cell r="AL21">
            <v>261.76</v>
          </cell>
          <cell r="AM21">
            <v>12466.1</v>
          </cell>
        </row>
        <row r="22">
          <cell r="A22" t="str">
            <v>00080</v>
          </cell>
          <cell r="B22" t="str">
            <v>Romero Romero Ingrid</v>
          </cell>
          <cell r="C22">
            <v>15504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15504</v>
          </cell>
          <cell r="L22">
            <v>0</v>
          </cell>
          <cell r="M22">
            <v>3628.28</v>
          </cell>
          <cell r="N22">
            <v>0</v>
          </cell>
          <cell r="O22">
            <v>0</v>
          </cell>
          <cell r="P22">
            <v>0</v>
          </cell>
          <cell r="Q22">
            <v>1889.46</v>
          </cell>
          <cell r="R22">
            <v>0</v>
          </cell>
          <cell r="S22">
            <v>1889.46</v>
          </cell>
          <cell r="T22">
            <v>469.04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5986.78</v>
          </cell>
          <cell r="AG22">
            <v>9517.2199999999993</v>
          </cell>
          <cell r="AH22">
            <v>317.66000000000003</v>
          </cell>
          <cell r="AI22">
            <v>571.78</v>
          </cell>
          <cell r="AJ22">
            <v>1010.94</v>
          </cell>
          <cell r="AK22">
            <v>363.04</v>
          </cell>
          <cell r="AL22">
            <v>310.08</v>
          </cell>
          <cell r="AM22">
            <v>14954.18</v>
          </cell>
        </row>
        <row r="23">
          <cell r="A23" t="str">
            <v>00093</v>
          </cell>
          <cell r="B23" t="str">
            <v>Hernandez Virgen Veronica</v>
          </cell>
          <cell r="C23">
            <v>9168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9168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727.1</v>
          </cell>
          <cell r="R23">
            <v>0</v>
          </cell>
          <cell r="S23">
            <v>727.1</v>
          </cell>
          <cell r="T23">
            <v>259.48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986.58</v>
          </cell>
          <cell r="AG23">
            <v>8181.42</v>
          </cell>
          <cell r="AH23">
            <v>185.5</v>
          </cell>
          <cell r="AI23">
            <v>333.9</v>
          </cell>
          <cell r="AJ23">
            <v>795.7</v>
          </cell>
          <cell r="AK23">
            <v>212</v>
          </cell>
          <cell r="AL23">
            <v>183.36</v>
          </cell>
          <cell r="AM23">
            <v>8732.6200000000008</v>
          </cell>
        </row>
        <row r="24">
          <cell r="A24" t="str">
            <v>00096</v>
          </cell>
          <cell r="B24" t="str">
            <v>Sanchez Sanchez Micaela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119.92</v>
          </cell>
          <cell r="AL24">
            <v>0</v>
          </cell>
          <cell r="AM24">
            <v>0</v>
          </cell>
        </row>
        <row r="25">
          <cell r="A25" t="str">
            <v>00113</v>
          </cell>
          <cell r="B25" t="str">
            <v>Hernandez Murillo Jose Adrian</v>
          </cell>
          <cell r="C25">
            <v>17429.400000000001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17429.400000000001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2300.7199999999998</v>
          </cell>
          <cell r="R25">
            <v>0</v>
          </cell>
          <cell r="S25">
            <v>2300.7199999999998</v>
          </cell>
          <cell r="T25">
            <v>556.82000000000005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2857.54</v>
          </cell>
          <cell r="AG25">
            <v>14571.86</v>
          </cell>
          <cell r="AH25">
            <v>373</v>
          </cell>
          <cell r="AI25">
            <v>671.38</v>
          </cell>
          <cell r="AJ25">
            <v>1101.06</v>
          </cell>
          <cell r="AK25">
            <v>426.28</v>
          </cell>
          <cell r="AL25">
            <v>348.58</v>
          </cell>
          <cell r="AM25">
            <v>17559.16</v>
          </cell>
        </row>
        <row r="26">
          <cell r="A26" t="str">
            <v>00118</v>
          </cell>
          <cell r="B26" t="str">
            <v>Ramirez Gallegos Lorena</v>
          </cell>
          <cell r="C26">
            <v>8550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8550</v>
          </cell>
          <cell r="L26">
            <v>0</v>
          </cell>
          <cell r="M26">
            <v>0</v>
          </cell>
          <cell r="N26">
            <v>3027.94</v>
          </cell>
          <cell r="O26">
            <v>0</v>
          </cell>
          <cell r="P26">
            <v>0</v>
          </cell>
          <cell r="Q26">
            <v>659.86</v>
          </cell>
          <cell r="R26">
            <v>0</v>
          </cell>
          <cell r="S26">
            <v>659.86</v>
          </cell>
          <cell r="T26">
            <v>259.45999999999998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3947.26</v>
          </cell>
          <cell r="AG26">
            <v>4602.74</v>
          </cell>
          <cell r="AH26">
            <v>185.46</v>
          </cell>
          <cell r="AI26">
            <v>333.84</v>
          </cell>
          <cell r="AJ26">
            <v>795.64</v>
          </cell>
          <cell r="AK26">
            <v>211.96</v>
          </cell>
          <cell r="AL26">
            <v>171</v>
          </cell>
          <cell r="AM26">
            <v>8731.14</v>
          </cell>
        </row>
        <row r="27">
          <cell r="A27" t="str">
            <v>00156</v>
          </cell>
          <cell r="B27" t="str">
            <v>Carrillo Carrillo Sandra Luz</v>
          </cell>
          <cell r="C27">
            <v>7918.2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7918.2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591.12</v>
          </cell>
          <cell r="R27">
            <v>0</v>
          </cell>
          <cell r="S27">
            <v>591.12</v>
          </cell>
          <cell r="T27">
            <v>219.42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810.54</v>
          </cell>
          <cell r="AG27">
            <v>7107.66</v>
          </cell>
          <cell r="AH27">
            <v>160.22</v>
          </cell>
          <cell r="AI27">
            <v>288.38</v>
          </cell>
          <cell r="AJ27">
            <v>754.5</v>
          </cell>
          <cell r="AK27">
            <v>183.1</v>
          </cell>
          <cell r="AL27">
            <v>158.36000000000001</v>
          </cell>
          <cell r="AM27">
            <v>7542.34</v>
          </cell>
        </row>
        <row r="28">
          <cell r="A28" t="str">
            <v>00165</v>
          </cell>
          <cell r="B28" t="str">
            <v>Gomez Dueñas Roselia</v>
          </cell>
          <cell r="C28">
            <v>6660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6660</v>
          </cell>
          <cell r="L28">
            <v>0</v>
          </cell>
          <cell r="M28">
            <v>0</v>
          </cell>
          <cell r="N28">
            <v>2213.14</v>
          </cell>
          <cell r="O28">
            <v>-250.2</v>
          </cell>
          <cell r="P28">
            <v>0</v>
          </cell>
          <cell r="Q28">
            <v>454.24</v>
          </cell>
          <cell r="R28">
            <v>0</v>
          </cell>
          <cell r="S28">
            <v>204.04</v>
          </cell>
          <cell r="T28">
            <v>185.2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170</v>
          </cell>
          <cell r="AE28">
            <v>0</v>
          </cell>
          <cell r="AF28">
            <v>2772.38</v>
          </cell>
          <cell r="AG28">
            <v>3887.62</v>
          </cell>
          <cell r="AH28">
            <v>136.46</v>
          </cell>
          <cell r="AI28">
            <v>245.62</v>
          </cell>
          <cell r="AJ28">
            <v>725.32</v>
          </cell>
          <cell r="AK28">
            <v>155.94</v>
          </cell>
          <cell r="AL28">
            <v>133.19999999999999</v>
          </cell>
          <cell r="AM28">
            <v>6423.72</v>
          </cell>
        </row>
        <row r="29">
          <cell r="A29" t="str">
            <v>00169</v>
          </cell>
          <cell r="B29" t="str">
            <v>Tovar Lopez Rogelio</v>
          </cell>
          <cell r="C29">
            <v>15750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15750</v>
          </cell>
          <cell r="L29">
            <v>0</v>
          </cell>
          <cell r="M29">
            <v>1844.12</v>
          </cell>
          <cell r="N29">
            <v>0</v>
          </cell>
          <cell r="O29">
            <v>0</v>
          </cell>
          <cell r="P29">
            <v>0</v>
          </cell>
          <cell r="Q29">
            <v>1942</v>
          </cell>
          <cell r="R29">
            <v>0</v>
          </cell>
          <cell r="S29">
            <v>1942</v>
          </cell>
          <cell r="T29">
            <v>478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4264.12</v>
          </cell>
          <cell r="AG29">
            <v>11485.88</v>
          </cell>
          <cell r="AH29">
            <v>323.27999999999997</v>
          </cell>
          <cell r="AI29">
            <v>581.9</v>
          </cell>
          <cell r="AJ29">
            <v>1020.06</v>
          </cell>
          <cell r="AK29">
            <v>369.46</v>
          </cell>
          <cell r="AL29">
            <v>315</v>
          </cell>
          <cell r="AM29">
            <v>15218.64</v>
          </cell>
        </row>
        <row r="30">
          <cell r="A30" t="str">
            <v>00187</v>
          </cell>
          <cell r="B30" t="str">
            <v>Gallegos Negrete Rosa Elena</v>
          </cell>
          <cell r="C30">
            <v>6660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6660</v>
          </cell>
          <cell r="L30">
            <v>0</v>
          </cell>
          <cell r="M30">
            <v>0</v>
          </cell>
          <cell r="N30">
            <v>2399.08</v>
          </cell>
          <cell r="O30">
            <v>-250.2</v>
          </cell>
          <cell r="P30">
            <v>0</v>
          </cell>
          <cell r="Q30">
            <v>454.24</v>
          </cell>
          <cell r="R30">
            <v>0</v>
          </cell>
          <cell r="S30">
            <v>204.04</v>
          </cell>
          <cell r="T30">
            <v>182.88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2786</v>
          </cell>
          <cell r="AG30">
            <v>3874</v>
          </cell>
          <cell r="AH30">
            <v>134.76</v>
          </cell>
          <cell r="AI30">
            <v>242.56</v>
          </cell>
          <cell r="AJ30">
            <v>723.62</v>
          </cell>
          <cell r="AK30">
            <v>154</v>
          </cell>
          <cell r="AL30">
            <v>133.19999999999999</v>
          </cell>
          <cell r="AM30">
            <v>6343.9</v>
          </cell>
        </row>
        <row r="31">
          <cell r="A31" t="str">
            <v>00195</v>
          </cell>
          <cell r="B31" t="str">
            <v>Murguia Escobedo Sandra Buenaventura</v>
          </cell>
          <cell r="C31">
            <v>9918.2999999999993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9918.2999999999993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830.76</v>
          </cell>
          <cell r="R31">
            <v>0</v>
          </cell>
          <cell r="S31">
            <v>830.76</v>
          </cell>
          <cell r="T31">
            <v>283.58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1114.3399999999999</v>
          </cell>
          <cell r="AG31">
            <v>8803.9599999999991</v>
          </cell>
          <cell r="AH31">
            <v>200.68</v>
          </cell>
          <cell r="AI31">
            <v>361.22</v>
          </cell>
          <cell r="AJ31">
            <v>820.42</v>
          </cell>
          <cell r="AK31">
            <v>229.36</v>
          </cell>
          <cell r="AL31">
            <v>198.36</v>
          </cell>
          <cell r="AM31">
            <v>9447.3799999999992</v>
          </cell>
        </row>
        <row r="32">
          <cell r="A32" t="str">
            <v>00199</v>
          </cell>
          <cell r="B32" t="str">
            <v>Meza Arana Mayra Gisela</v>
          </cell>
          <cell r="C32">
            <v>11767.5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11767.5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1140.8</v>
          </cell>
          <cell r="R32">
            <v>0</v>
          </cell>
          <cell r="S32">
            <v>1140.8</v>
          </cell>
          <cell r="T32">
            <v>364.68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1505.48</v>
          </cell>
          <cell r="AG32">
            <v>10262.02</v>
          </cell>
          <cell r="AH32">
            <v>251.82</v>
          </cell>
          <cell r="AI32">
            <v>453.28</v>
          </cell>
          <cell r="AJ32">
            <v>903.74</v>
          </cell>
          <cell r="AK32">
            <v>287.8</v>
          </cell>
          <cell r="AL32">
            <v>235.36</v>
          </cell>
          <cell r="AM32">
            <v>11855.14</v>
          </cell>
        </row>
        <row r="33">
          <cell r="A33" t="str">
            <v>00202</v>
          </cell>
          <cell r="B33" t="str">
            <v>Arciniega Oropeza Alejandra Paola</v>
          </cell>
          <cell r="C33">
            <v>9168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9168</v>
          </cell>
          <cell r="L33">
            <v>0</v>
          </cell>
          <cell r="M33">
            <v>0</v>
          </cell>
          <cell r="N33">
            <v>3388.83</v>
          </cell>
          <cell r="O33">
            <v>0</v>
          </cell>
          <cell r="P33">
            <v>0</v>
          </cell>
          <cell r="Q33">
            <v>727.1</v>
          </cell>
          <cell r="R33">
            <v>0</v>
          </cell>
          <cell r="S33">
            <v>727.1</v>
          </cell>
          <cell r="T33">
            <v>267.98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4383.91</v>
          </cell>
          <cell r="AG33">
            <v>4784.09</v>
          </cell>
          <cell r="AH33">
            <v>190.84</v>
          </cell>
          <cell r="AI33">
            <v>343.52</v>
          </cell>
          <cell r="AJ33">
            <v>804.4</v>
          </cell>
          <cell r="AK33">
            <v>218.12</v>
          </cell>
          <cell r="AL33">
            <v>183.36</v>
          </cell>
          <cell r="AM33">
            <v>8984.4599999999991</v>
          </cell>
        </row>
        <row r="34">
          <cell r="A34" t="str">
            <v>00216</v>
          </cell>
          <cell r="B34" t="str">
            <v>Decena Hernandez Lizette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837.82</v>
          </cell>
          <cell r="AK34">
            <v>0</v>
          </cell>
          <cell r="AL34">
            <v>0</v>
          </cell>
          <cell r="AM34">
            <v>0</v>
          </cell>
        </row>
        <row r="35">
          <cell r="A35" t="str">
            <v>00276</v>
          </cell>
          <cell r="B35" t="str">
            <v>Mata Avila Jesus</v>
          </cell>
          <cell r="C35">
            <v>10275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1925</v>
          </cell>
          <cell r="I35">
            <v>0</v>
          </cell>
          <cell r="J35">
            <v>0</v>
          </cell>
          <cell r="K35">
            <v>12200</v>
          </cell>
          <cell r="L35">
            <v>0</v>
          </cell>
          <cell r="M35">
            <v>1313.1</v>
          </cell>
          <cell r="N35">
            <v>0</v>
          </cell>
          <cell r="O35">
            <v>0</v>
          </cell>
          <cell r="P35">
            <v>0</v>
          </cell>
          <cell r="Q35">
            <v>1218.3</v>
          </cell>
          <cell r="R35">
            <v>0</v>
          </cell>
          <cell r="S35">
            <v>1218.3</v>
          </cell>
          <cell r="T35">
            <v>348.44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2879.84</v>
          </cell>
          <cell r="AG35">
            <v>9320.16</v>
          </cell>
          <cell r="AH35">
            <v>241.58</v>
          </cell>
          <cell r="AI35">
            <v>434.86</v>
          </cell>
          <cell r="AJ35">
            <v>887.06</v>
          </cell>
          <cell r="AK35">
            <v>276.10000000000002</v>
          </cell>
          <cell r="AL35">
            <v>244</v>
          </cell>
          <cell r="AM35">
            <v>11373.2</v>
          </cell>
        </row>
        <row r="36">
          <cell r="A36" t="str">
            <v>00279</v>
          </cell>
          <cell r="B36" t="str">
            <v>Bravo Garcia Andrea Nallely</v>
          </cell>
          <cell r="C36">
            <v>5186.1000000000004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1113.9000000000001</v>
          </cell>
          <cell r="I36">
            <v>0</v>
          </cell>
          <cell r="J36">
            <v>0</v>
          </cell>
          <cell r="K36">
            <v>6300</v>
          </cell>
          <cell r="L36">
            <v>0</v>
          </cell>
          <cell r="M36">
            <v>0</v>
          </cell>
          <cell r="N36">
            <v>0</v>
          </cell>
          <cell r="O36">
            <v>-250.2</v>
          </cell>
          <cell r="P36">
            <v>0</v>
          </cell>
          <cell r="Q36">
            <v>415.06</v>
          </cell>
          <cell r="R36">
            <v>0</v>
          </cell>
          <cell r="S36">
            <v>164.86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164.86</v>
          </cell>
          <cell r="AG36">
            <v>6135.14</v>
          </cell>
          <cell r="AH36">
            <v>168.86</v>
          </cell>
          <cell r="AI36">
            <v>303.95999999999998</v>
          </cell>
          <cell r="AJ36">
            <v>757.72</v>
          </cell>
          <cell r="AK36">
            <v>142.19999999999999</v>
          </cell>
          <cell r="AL36">
            <v>126</v>
          </cell>
          <cell r="AM36">
            <v>5857.5</v>
          </cell>
        </row>
        <row r="37">
          <cell r="A37" t="str">
            <v>00451</v>
          </cell>
          <cell r="B37" t="str">
            <v>Partida Ceja Francisco Javier</v>
          </cell>
          <cell r="C37">
            <v>9168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2000</v>
          </cell>
          <cell r="I37">
            <v>0</v>
          </cell>
          <cell r="J37">
            <v>0</v>
          </cell>
          <cell r="K37">
            <v>11168</v>
          </cell>
          <cell r="L37">
            <v>0</v>
          </cell>
          <cell r="M37">
            <v>0</v>
          </cell>
          <cell r="N37">
            <v>3424.14</v>
          </cell>
          <cell r="O37">
            <v>0</v>
          </cell>
          <cell r="P37">
            <v>0</v>
          </cell>
          <cell r="Q37">
            <v>1033.3599999999999</v>
          </cell>
          <cell r="R37">
            <v>0</v>
          </cell>
          <cell r="S37">
            <v>1033.3599999999999</v>
          </cell>
          <cell r="T37">
            <v>347.9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4805.3999999999996</v>
          </cell>
          <cell r="AG37">
            <v>6362.6</v>
          </cell>
          <cell r="AH37">
            <v>241.22</v>
          </cell>
          <cell r="AI37">
            <v>434.2</v>
          </cell>
          <cell r="AJ37">
            <v>886.44</v>
          </cell>
          <cell r="AK37">
            <v>275.68</v>
          </cell>
          <cell r="AL37">
            <v>223.36</v>
          </cell>
          <cell r="AM37">
            <v>11355.9</v>
          </cell>
        </row>
        <row r="38">
          <cell r="A38" t="str">
            <v>00461</v>
          </cell>
          <cell r="B38" t="str">
            <v>Borrayo De La Cruz Ericka Guillermina</v>
          </cell>
          <cell r="C38">
            <v>6660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6660</v>
          </cell>
          <cell r="L38">
            <v>0</v>
          </cell>
          <cell r="M38">
            <v>0</v>
          </cell>
          <cell r="N38">
            <v>0</v>
          </cell>
          <cell r="O38">
            <v>-250.2</v>
          </cell>
          <cell r="P38">
            <v>0</v>
          </cell>
          <cell r="Q38">
            <v>454.24</v>
          </cell>
          <cell r="R38">
            <v>0</v>
          </cell>
          <cell r="S38">
            <v>204.04</v>
          </cell>
          <cell r="T38">
            <v>185.2</v>
          </cell>
          <cell r="U38">
            <v>400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789.24</v>
          </cell>
          <cell r="AG38">
            <v>5870.76</v>
          </cell>
          <cell r="AH38">
            <v>136.46</v>
          </cell>
          <cell r="AI38">
            <v>245.62</v>
          </cell>
          <cell r="AJ38">
            <v>725.32</v>
          </cell>
          <cell r="AK38">
            <v>155.94</v>
          </cell>
          <cell r="AL38">
            <v>133.19999999999999</v>
          </cell>
          <cell r="AM38">
            <v>6423.72</v>
          </cell>
        </row>
        <row r="39">
          <cell r="A39" t="str">
            <v>00517</v>
          </cell>
          <cell r="B39" t="str">
            <v>Alvarado Rojas Mayra Alejandra</v>
          </cell>
          <cell r="C39">
            <v>7500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7500</v>
          </cell>
          <cell r="L39">
            <v>0</v>
          </cell>
          <cell r="M39">
            <v>0</v>
          </cell>
          <cell r="N39">
            <v>2216.41</v>
          </cell>
          <cell r="O39">
            <v>0</v>
          </cell>
          <cell r="P39">
            <v>0</v>
          </cell>
          <cell r="Q39">
            <v>545.62</v>
          </cell>
          <cell r="R39">
            <v>0</v>
          </cell>
          <cell r="S39">
            <v>545.62</v>
          </cell>
          <cell r="T39">
            <v>211.77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2973.8</v>
          </cell>
          <cell r="AG39">
            <v>4526.2</v>
          </cell>
          <cell r="AH39">
            <v>151.75</v>
          </cell>
          <cell r="AI39">
            <v>273.14999999999998</v>
          </cell>
          <cell r="AJ39">
            <v>658.47</v>
          </cell>
          <cell r="AK39">
            <v>208.12</v>
          </cell>
          <cell r="AL39">
            <v>150</v>
          </cell>
          <cell r="AM39">
            <v>7143.93</v>
          </cell>
        </row>
        <row r="40">
          <cell r="A40" t="str">
            <v>00743</v>
          </cell>
          <cell r="B40" t="str">
            <v>Martinez Macias  Norma Irene</v>
          </cell>
          <cell r="C40">
            <v>7311.2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7311.2</v>
          </cell>
          <cell r="L40">
            <v>0</v>
          </cell>
          <cell r="M40">
            <v>0</v>
          </cell>
          <cell r="N40">
            <v>0</v>
          </cell>
          <cell r="O40">
            <v>-200.63</v>
          </cell>
          <cell r="P40">
            <v>0</v>
          </cell>
          <cell r="Q40">
            <v>634.63</v>
          </cell>
          <cell r="R40">
            <v>0</v>
          </cell>
          <cell r="S40">
            <v>550.37</v>
          </cell>
          <cell r="T40">
            <v>212.64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763.01</v>
          </cell>
          <cell r="AG40">
            <v>6548.19</v>
          </cell>
          <cell r="AH40">
            <v>147.93</v>
          </cell>
          <cell r="AI40">
            <v>266.27999999999997</v>
          </cell>
          <cell r="AJ40">
            <v>553.54999999999995</v>
          </cell>
          <cell r="AK40">
            <v>266.94</v>
          </cell>
          <cell r="AL40">
            <v>146.22</v>
          </cell>
          <cell r="AM40">
            <v>6964.16</v>
          </cell>
        </row>
        <row r="41">
          <cell r="A41" t="str">
            <v>00781</v>
          </cell>
          <cell r="B41" t="str">
            <v>Hernandez Diaz Genesis</v>
          </cell>
          <cell r="C41">
            <v>6384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6384</v>
          </cell>
          <cell r="L41">
            <v>0</v>
          </cell>
          <cell r="M41">
            <v>0</v>
          </cell>
          <cell r="N41">
            <v>2762.76</v>
          </cell>
          <cell r="O41">
            <v>-250.2</v>
          </cell>
          <cell r="P41">
            <v>0</v>
          </cell>
          <cell r="Q41">
            <v>424.2</v>
          </cell>
          <cell r="R41">
            <v>0</v>
          </cell>
          <cell r="S41">
            <v>174</v>
          </cell>
          <cell r="T41">
            <v>175.32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3112.08</v>
          </cell>
          <cell r="AG41">
            <v>3271.92</v>
          </cell>
          <cell r="AH41">
            <v>129.16</v>
          </cell>
          <cell r="AI41">
            <v>232.5</v>
          </cell>
          <cell r="AJ41">
            <v>718.02</v>
          </cell>
          <cell r="AK41">
            <v>147.62</v>
          </cell>
          <cell r="AL41">
            <v>127.68</v>
          </cell>
          <cell r="AM41">
            <v>6080.68</v>
          </cell>
        </row>
        <row r="42">
          <cell r="A42" t="str">
            <v>00836</v>
          </cell>
          <cell r="B42" t="str">
            <v>Arredondo Zuñiga Victor Manuel</v>
          </cell>
          <cell r="C42">
            <v>6384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6384</v>
          </cell>
          <cell r="L42">
            <v>0</v>
          </cell>
          <cell r="M42">
            <v>0</v>
          </cell>
          <cell r="N42">
            <v>0</v>
          </cell>
          <cell r="O42">
            <v>-250.2</v>
          </cell>
          <cell r="P42">
            <v>0</v>
          </cell>
          <cell r="Q42">
            <v>424.2</v>
          </cell>
          <cell r="R42">
            <v>0</v>
          </cell>
          <cell r="S42">
            <v>174</v>
          </cell>
          <cell r="T42">
            <v>175.32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349.32</v>
          </cell>
          <cell r="AG42">
            <v>6034.68</v>
          </cell>
          <cell r="AH42">
            <v>129.18</v>
          </cell>
          <cell r="AI42">
            <v>232.5</v>
          </cell>
          <cell r="AJ42">
            <v>718.02</v>
          </cell>
          <cell r="AK42">
            <v>147.62</v>
          </cell>
          <cell r="AL42">
            <v>127.68</v>
          </cell>
          <cell r="AM42">
            <v>6080.92</v>
          </cell>
        </row>
        <row r="43">
          <cell r="A43" t="str">
            <v>00837</v>
          </cell>
          <cell r="B43" t="str">
            <v>Ortiz Mora Jose Alberto</v>
          </cell>
          <cell r="C43">
            <v>8333.25</v>
          </cell>
          <cell r="D43">
            <v>1666.65</v>
          </cell>
          <cell r="E43">
            <v>0</v>
          </cell>
          <cell r="F43">
            <v>0</v>
          </cell>
          <cell r="G43">
            <v>0</v>
          </cell>
          <cell r="H43">
            <v>5614.72</v>
          </cell>
          <cell r="I43">
            <v>0</v>
          </cell>
          <cell r="J43">
            <v>0</v>
          </cell>
          <cell r="K43">
            <v>15614.62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1913.08</v>
          </cell>
          <cell r="R43">
            <v>0</v>
          </cell>
          <cell r="S43">
            <v>1913.08</v>
          </cell>
          <cell r="T43">
            <v>442.02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2355.1</v>
          </cell>
          <cell r="AG43">
            <v>13259.52</v>
          </cell>
          <cell r="AH43">
            <v>300.58</v>
          </cell>
          <cell r="AI43">
            <v>541.05999999999995</v>
          </cell>
          <cell r="AJ43">
            <v>983.14</v>
          </cell>
          <cell r="AK43">
            <v>343.54</v>
          </cell>
          <cell r="AL43">
            <v>312.3</v>
          </cell>
          <cell r="AM43">
            <v>14150.68</v>
          </cell>
        </row>
        <row r="44">
          <cell r="A44" t="str">
            <v>00839</v>
          </cell>
          <cell r="B44" t="str">
            <v>Reyes Granada Araceli Janeth</v>
          </cell>
          <cell r="C44">
            <v>16032.9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2600</v>
          </cell>
          <cell r="I44">
            <v>0</v>
          </cell>
          <cell r="J44">
            <v>0</v>
          </cell>
          <cell r="K44">
            <v>18632.900000000001</v>
          </cell>
          <cell r="L44">
            <v>0</v>
          </cell>
          <cell r="M44">
            <v>2301.62</v>
          </cell>
          <cell r="N44">
            <v>0</v>
          </cell>
          <cell r="O44">
            <v>0</v>
          </cell>
          <cell r="P44">
            <v>0</v>
          </cell>
          <cell r="Q44">
            <v>2557.7800000000002</v>
          </cell>
          <cell r="R44">
            <v>0</v>
          </cell>
          <cell r="S44">
            <v>2557.7800000000002</v>
          </cell>
          <cell r="T44">
            <v>551.9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5411.3</v>
          </cell>
          <cell r="AG44">
            <v>13221.6</v>
          </cell>
          <cell r="AH44">
            <v>369.9</v>
          </cell>
          <cell r="AI44">
            <v>665.82</v>
          </cell>
          <cell r="AJ44">
            <v>1096.02</v>
          </cell>
          <cell r="AK44">
            <v>422.74</v>
          </cell>
          <cell r="AL44">
            <v>372.66</v>
          </cell>
          <cell r="AM44">
            <v>17413.580000000002</v>
          </cell>
        </row>
        <row r="45">
          <cell r="A45" t="str">
            <v>00840</v>
          </cell>
          <cell r="B45" t="str">
            <v>Navarro Villa Lorena</v>
          </cell>
          <cell r="C45">
            <v>12949.37</v>
          </cell>
          <cell r="D45">
            <v>446.53</v>
          </cell>
          <cell r="E45">
            <v>0</v>
          </cell>
          <cell r="F45">
            <v>0</v>
          </cell>
          <cell r="G45">
            <v>0</v>
          </cell>
          <cell r="H45">
            <v>2600</v>
          </cell>
          <cell r="I45">
            <v>0</v>
          </cell>
          <cell r="J45">
            <v>0</v>
          </cell>
          <cell r="K45">
            <v>15995.9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1994.52</v>
          </cell>
          <cell r="R45">
            <v>0</v>
          </cell>
          <cell r="S45">
            <v>1994.52</v>
          </cell>
          <cell r="T45">
            <v>467.34</v>
          </cell>
          <cell r="U45">
            <v>2000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4461.8599999999997</v>
          </cell>
          <cell r="AG45">
            <v>11534.04</v>
          </cell>
          <cell r="AH45">
            <v>316.54000000000002</v>
          </cell>
          <cell r="AI45">
            <v>569.78</v>
          </cell>
          <cell r="AJ45">
            <v>1009.12</v>
          </cell>
          <cell r="AK45">
            <v>361.76</v>
          </cell>
          <cell r="AL45">
            <v>319.92</v>
          </cell>
          <cell r="AM45">
            <v>14901.78</v>
          </cell>
        </row>
        <row r="46">
          <cell r="A46" t="str">
            <v>00842</v>
          </cell>
          <cell r="B46" t="str">
            <v>Mendez Salcedo Jorge Alberto</v>
          </cell>
          <cell r="C46">
            <v>17429.400000000001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17429.400000000001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2300.7199999999998</v>
          </cell>
          <cell r="R46">
            <v>0</v>
          </cell>
          <cell r="S46">
            <v>2300.7199999999998</v>
          </cell>
          <cell r="T46">
            <v>524.54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2825.26</v>
          </cell>
          <cell r="AG46">
            <v>14604.14</v>
          </cell>
          <cell r="AH46">
            <v>352.66</v>
          </cell>
          <cell r="AI46">
            <v>634.78</v>
          </cell>
          <cell r="AJ46">
            <v>1067.94</v>
          </cell>
          <cell r="AK46">
            <v>403.04</v>
          </cell>
          <cell r="AL46">
            <v>348.58</v>
          </cell>
          <cell r="AM46">
            <v>16601.939999999999</v>
          </cell>
        </row>
        <row r="47">
          <cell r="A47" t="str">
            <v>00843</v>
          </cell>
          <cell r="B47" t="str">
            <v>Dominguez Vazquez Fernando</v>
          </cell>
          <cell r="C47">
            <v>6000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4705.1000000000004</v>
          </cell>
          <cell r="I47">
            <v>0</v>
          </cell>
          <cell r="J47">
            <v>0</v>
          </cell>
          <cell r="K47">
            <v>10705.1</v>
          </cell>
          <cell r="L47">
            <v>0</v>
          </cell>
          <cell r="M47">
            <v>2679.78</v>
          </cell>
          <cell r="N47">
            <v>0</v>
          </cell>
          <cell r="O47">
            <v>0</v>
          </cell>
          <cell r="P47">
            <v>0</v>
          </cell>
          <cell r="Q47">
            <v>956.66</v>
          </cell>
          <cell r="R47">
            <v>0</v>
          </cell>
          <cell r="S47">
            <v>956.66</v>
          </cell>
          <cell r="T47">
            <v>336.1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3972.54</v>
          </cell>
          <cell r="AG47">
            <v>6732.56</v>
          </cell>
          <cell r="AH47">
            <v>233.8</v>
          </cell>
          <cell r="AI47">
            <v>420.82</v>
          </cell>
          <cell r="AJ47">
            <v>874.36</v>
          </cell>
          <cell r="AK47">
            <v>267.2</v>
          </cell>
          <cell r="AL47">
            <v>214.1</v>
          </cell>
          <cell r="AM47">
            <v>11006.18</v>
          </cell>
        </row>
        <row r="48">
          <cell r="A48" t="str">
            <v>00845</v>
          </cell>
          <cell r="B48" t="str">
            <v>Santillan Gonzalez Maria De La Paz</v>
          </cell>
          <cell r="C48">
            <v>5186.1000000000004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5186.1000000000004</v>
          </cell>
          <cell r="L48">
            <v>0</v>
          </cell>
          <cell r="M48">
            <v>0</v>
          </cell>
          <cell r="N48">
            <v>0</v>
          </cell>
          <cell r="O48">
            <v>-320.60000000000002</v>
          </cell>
          <cell r="P48">
            <v>-17.18</v>
          </cell>
          <cell r="Q48">
            <v>303.42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-17.18</v>
          </cell>
          <cell r="AG48">
            <v>5203.28</v>
          </cell>
          <cell r="AH48">
            <v>142.4</v>
          </cell>
          <cell r="AI48">
            <v>256.33999999999997</v>
          </cell>
          <cell r="AJ48">
            <v>731.26</v>
          </cell>
          <cell r="AK48">
            <v>119.92</v>
          </cell>
          <cell r="AL48">
            <v>103.72</v>
          </cell>
          <cell r="AM48">
            <v>4939.82</v>
          </cell>
        </row>
        <row r="49">
          <cell r="A49" t="str">
            <v>00846</v>
          </cell>
          <cell r="B49" t="str">
            <v>Rodriguez Ramirez Magdaleno</v>
          </cell>
          <cell r="C49">
            <v>5186.1000000000004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5186.1000000000004</v>
          </cell>
          <cell r="L49">
            <v>0</v>
          </cell>
          <cell r="M49">
            <v>0</v>
          </cell>
          <cell r="N49">
            <v>0</v>
          </cell>
          <cell r="O49">
            <v>-320.60000000000002</v>
          </cell>
          <cell r="P49">
            <v>-17.18</v>
          </cell>
          <cell r="Q49">
            <v>303.42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-17.18</v>
          </cell>
          <cell r="AG49">
            <v>5203.28</v>
          </cell>
          <cell r="AH49">
            <v>142.4</v>
          </cell>
          <cell r="AI49">
            <v>256.33999999999997</v>
          </cell>
          <cell r="AJ49">
            <v>731.26</v>
          </cell>
          <cell r="AK49">
            <v>119.92</v>
          </cell>
          <cell r="AL49">
            <v>103.72</v>
          </cell>
          <cell r="AM49">
            <v>4939.82</v>
          </cell>
        </row>
        <row r="50">
          <cell r="A50" t="str">
            <v>00848</v>
          </cell>
          <cell r="B50" t="str">
            <v>Rivas Padilla Margarita</v>
          </cell>
          <cell r="C50">
            <v>9999.9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6603.04</v>
          </cell>
          <cell r="I50">
            <v>0</v>
          </cell>
          <cell r="J50">
            <v>0</v>
          </cell>
          <cell r="K50">
            <v>16602.939999999999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2124.1799999999998</v>
          </cell>
          <cell r="R50">
            <v>0</v>
          </cell>
          <cell r="S50">
            <v>2124.1799999999998</v>
          </cell>
          <cell r="T50">
            <v>469.46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2593.64</v>
          </cell>
          <cell r="AG50">
            <v>14009.3</v>
          </cell>
          <cell r="AH50">
            <v>317.88</v>
          </cell>
          <cell r="AI50">
            <v>572.20000000000005</v>
          </cell>
          <cell r="AJ50">
            <v>1011.32</v>
          </cell>
          <cell r="AK50">
            <v>363.3</v>
          </cell>
          <cell r="AL50">
            <v>332.06</v>
          </cell>
          <cell r="AM50">
            <v>14965.06</v>
          </cell>
        </row>
        <row r="51">
          <cell r="A51" t="str">
            <v>00850</v>
          </cell>
          <cell r="B51" t="str">
            <v>Becerra Iñiguez Julio Ricardo</v>
          </cell>
          <cell r="C51">
            <v>5186.1000000000004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5186.1000000000004</v>
          </cell>
          <cell r="L51">
            <v>0</v>
          </cell>
          <cell r="M51">
            <v>0</v>
          </cell>
          <cell r="N51">
            <v>0</v>
          </cell>
          <cell r="O51">
            <v>-320.60000000000002</v>
          </cell>
          <cell r="P51">
            <v>-17.18</v>
          </cell>
          <cell r="Q51">
            <v>303.42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-17.18</v>
          </cell>
          <cell r="AG51">
            <v>5203.28</v>
          </cell>
          <cell r="AH51">
            <v>142.4</v>
          </cell>
          <cell r="AI51">
            <v>256.33999999999997</v>
          </cell>
          <cell r="AJ51">
            <v>731.26</v>
          </cell>
          <cell r="AK51">
            <v>119.92</v>
          </cell>
          <cell r="AL51">
            <v>103.72</v>
          </cell>
          <cell r="AM51">
            <v>4939.82</v>
          </cell>
        </row>
        <row r="52">
          <cell r="A52" t="str">
            <v>00853</v>
          </cell>
          <cell r="B52" t="str">
            <v>Ayala Rodriguez Eliazer</v>
          </cell>
          <cell r="C52">
            <v>6000</v>
          </cell>
          <cell r="D52">
            <v>887.67</v>
          </cell>
          <cell r="E52">
            <v>0</v>
          </cell>
          <cell r="F52">
            <v>510.68</v>
          </cell>
          <cell r="G52">
            <v>9095.89</v>
          </cell>
          <cell r="H52">
            <v>4000</v>
          </cell>
          <cell r="I52">
            <v>0</v>
          </cell>
          <cell r="J52">
            <v>0</v>
          </cell>
          <cell r="K52">
            <v>20494.240000000002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1714.34</v>
          </cell>
          <cell r="R52">
            <v>1112.7</v>
          </cell>
          <cell r="S52">
            <v>1714.34</v>
          </cell>
          <cell r="T52">
            <v>286.18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3113.22</v>
          </cell>
          <cell r="AG52">
            <v>17381.02</v>
          </cell>
          <cell r="AH52">
            <v>191.4</v>
          </cell>
          <cell r="AI52">
            <v>344.52</v>
          </cell>
          <cell r="AJ52">
            <v>558.51</v>
          </cell>
          <cell r="AK52">
            <v>218.75</v>
          </cell>
          <cell r="AL52">
            <v>409.88</v>
          </cell>
          <cell r="AM52">
            <v>9010.5400000000009</v>
          </cell>
        </row>
        <row r="53">
          <cell r="A53" t="str">
            <v>00855</v>
          </cell>
          <cell r="B53" t="str">
            <v>Luna Medrano Cesar Alejandro</v>
          </cell>
          <cell r="C53">
            <v>12900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12900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1343.74</v>
          </cell>
          <cell r="R53">
            <v>0</v>
          </cell>
          <cell r="S53">
            <v>1343.74</v>
          </cell>
          <cell r="T53">
            <v>430.7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1774.44</v>
          </cell>
          <cell r="AG53">
            <v>11125.56</v>
          </cell>
          <cell r="AH53">
            <v>293.45999999999998</v>
          </cell>
          <cell r="AI53">
            <v>528.24</v>
          </cell>
          <cell r="AJ53">
            <v>971.52</v>
          </cell>
          <cell r="AK53">
            <v>335.38</v>
          </cell>
          <cell r="AL53">
            <v>258</v>
          </cell>
          <cell r="AM53">
            <v>13815.3</v>
          </cell>
        </row>
        <row r="54">
          <cell r="A54" t="str">
            <v>00856</v>
          </cell>
          <cell r="B54" t="str">
            <v>Iñiguez Ibarra Gustavo</v>
          </cell>
          <cell r="C54">
            <v>9990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1120.74</v>
          </cell>
          <cell r="I54">
            <v>0</v>
          </cell>
          <cell r="J54">
            <v>0</v>
          </cell>
          <cell r="K54">
            <v>11110.74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1023.1</v>
          </cell>
          <cell r="R54">
            <v>0</v>
          </cell>
          <cell r="S54">
            <v>1023.1</v>
          </cell>
          <cell r="T54">
            <v>316.98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1340.08</v>
          </cell>
          <cell r="AG54">
            <v>9770.66</v>
          </cell>
          <cell r="AH54">
            <v>221.74</v>
          </cell>
          <cell r="AI54">
            <v>399.14</v>
          </cell>
          <cell r="AJ54">
            <v>854.72</v>
          </cell>
          <cell r="AK54">
            <v>253.42</v>
          </cell>
          <cell r="AL54">
            <v>222.22</v>
          </cell>
          <cell r="AM54">
            <v>10438.959999999999</v>
          </cell>
        </row>
        <row r="55">
          <cell r="A55" t="str">
            <v>00857</v>
          </cell>
          <cell r="B55" t="str">
            <v>Delgado Valenzuela Roberto</v>
          </cell>
          <cell r="C55">
            <v>5334.6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5334.6</v>
          </cell>
          <cell r="L55">
            <v>0</v>
          </cell>
          <cell r="M55">
            <v>0</v>
          </cell>
          <cell r="N55">
            <v>0</v>
          </cell>
          <cell r="O55">
            <v>-290.76</v>
          </cell>
          <cell r="P55">
            <v>0</v>
          </cell>
          <cell r="Q55">
            <v>312.92</v>
          </cell>
          <cell r="R55">
            <v>0</v>
          </cell>
          <cell r="S55">
            <v>22.16</v>
          </cell>
          <cell r="T55">
            <v>146.5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168.66</v>
          </cell>
          <cell r="AG55">
            <v>5165.9399999999996</v>
          </cell>
          <cell r="AH55">
            <v>107.94</v>
          </cell>
          <cell r="AI55">
            <v>194.3</v>
          </cell>
          <cell r="AJ55">
            <v>696.8</v>
          </cell>
          <cell r="AK55">
            <v>123.36</v>
          </cell>
          <cell r="AL55">
            <v>106.7</v>
          </cell>
          <cell r="AM55">
            <v>5081.4399999999996</v>
          </cell>
        </row>
        <row r="56">
          <cell r="A56" t="str">
            <v>00858</v>
          </cell>
          <cell r="B56" t="str">
            <v>Chavez Mora Jesus Armando</v>
          </cell>
          <cell r="C56">
            <v>6000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2139.6999999999998</v>
          </cell>
          <cell r="I56">
            <v>0</v>
          </cell>
          <cell r="J56">
            <v>0</v>
          </cell>
          <cell r="K56">
            <v>8139.7</v>
          </cell>
          <cell r="L56">
            <v>0</v>
          </cell>
          <cell r="M56">
            <v>0</v>
          </cell>
          <cell r="N56">
            <v>3048</v>
          </cell>
          <cell r="O56">
            <v>0</v>
          </cell>
          <cell r="P56">
            <v>0</v>
          </cell>
          <cell r="Q56">
            <v>615.22</v>
          </cell>
          <cell r="R56">
            <v>0</v>
          </cell>
          <cell r="S56">
            <v>615.22</v>
          </cell>
          <cell r="T56">
            <v>217.26</v>
          </cell>
          <cell r="U56">
            <v>1600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5480.48</v>
          </cell>
          <cell r="AG56">
            <v>2659.22</v>
          </cell>
          <cell r="AH56">
            <v>158.84</v>
          </cell>
          <cell r="AI56">
            <v>285.92</v>
          </cell>
          <cell r="AJ56">
            <v>752.28</v>
          </cell>
          <cell r="AK56">
            <v>181.54</v>
          </cell>
          <cell r="AL56">
            <v>162.80000000000001</v>
          </cell>
          <cell r="AM56">
            <v>7477.84</v>
          </cell>
        </row>
        <row r="57">
          <cell r="A57" t="str">
            <v>00860</v>
          </cell>
          <cell r="B57" t="str">
            <v>De La Torre Gonzalez Juan Carlos</v>
          </cell>
          <cell r="C57">
            <v>5220</v>
          </cell>
          <cell r="D57">
            <v>2040.33</v>
          </cell>
          <cell r="E57">
            <v>0</v>
          </cell>
          <cell r="F57">
            <v>714.12</v>
          </cell>
          <cell r="G57">
            <v>7913.42</v>
          </cell>
          <cell r="H57">
            <v>3494.74</v>
          </cell>
          <cell r="I57">
            <v>0</v>
          </cell>
          <cell r="J57">
            <v>0</v>
          </cell>
          <cell r="K57">
            <v>19382.61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1690.59</v>
          </cell>
          <cell r="R57">
            <v>804.29</v>
          </cell>
          <cell r="S57">
            <v>1690.59</v>
          </cell>
          <cell r="T57">
            <v>247.14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2742.02</v>
          </cell>
          <cell r="AG57">
            <v>16640.59</v>
          </cell>
          <cell r="AH57">
            <v>166.78</v>
          </cell>
          <cell r="AI57">
            <v>300.2</v>
          </cell>
          <cell r="AJ57">
            <v>518.41</v>
          </cell>
          <cell r="AK57">
            <v>190.6</v>
          </cell>
          <cell r="AL57">
            <v>387.65</v>
          </cell>
          <cell r="AM57">
            <v>7851.28</v>
          </cell>
        </row>
        <row r="58">
          <cell r="A58" t="str">
            <v>00861</v>
          </cell>
          <cell r="B58" t="str">
            <v>Cuellar Hernandez Rocio Elizabeth</v>
          </cell>
          <cell r="C58">
            <v>5013.2299999999996</v>
          </cell>
          <cell r="D58">
            <v>172.87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5186.1000000000004</v>
          </cell>
          <cell r="L58">
            <v>0</v>
          </cell>
          <cell r="M58">
            <v>0</v>
          </cell>
          <cell r="N58">
            <v>0</v>
          </cell>
          <cell r="O58">
            <v>-320.60000000000002</v>
          </cell>
          <cell r="P58">
            <v>-17.18</v>
          </cell>
          <cell r="Q58">
            <v>303.42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-17.18</v>
          </cell>
          <cell r="AG58">
            <v>5203.28</v>
          </cell>
          <cell r="AH58">
            <v>142.4</v>
          </cell>
          <cell r="AI58">
            <v>256.33999999999997</v>
          </cell>
          <cell r="AJ58">
            <v>731.26</v>
          </cell>
          <cell r="AK58">
            <v>119.92</v>
          </cell>
          <cell r="AL58">
            <v>103.72</v>
          </cell>
          <cell r="AM58">
            <v>4939.82</v>
          </cell>
        </row>
        <row r="59">
          <cell r="A59" t="str">
            <v>00862</v>
          </cell>
          <cell r="B59" t="str">
            <v>Ortiz Gallardo Yuri Ernestina</v>
          </cell>
          <cell r="C59">
            <v>5186.1000000000004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5186.1000000000004</v>
          </cell>
          <cell r="L59">
            <v>0</v>
          </cell>
          <cell r="M59">
            <v>0</v>
          </cell>
          <cell r="N59">
            <v>0</v>
          </cell>
          <cell r="O59">
            <v>-320.60000000000002</v>
          </cell>
          <cell r="P59">
            <v>-17.18</v>
          </cell>
          <cell r="Q59">
            <v>303.42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-17.18</v>
          </cell>
          <cell r="AG59">
            <v>5203.28</v>
          </cell>
          <cell r="AH59">
            <v>142.4</v>
          </cell>
          <cell r="AI59">
            <v>256.33999999999997</v>
          </cell>
          <cell r="AJ59">
            <v>731.26</v>
          </cell>
          <cell r="AK59">
            <v>119.92</v>
          </cell>
          <cell r="AL59">
            <v>103.72</v>
          </cell>
          <cell r="AM59">
            <v>4939.82</v>
          </cell>
        </row>
        <row r="60">
          <cell r="A60" t="str">
            <v>00863</v>
          </cell>
          <cell r="B60" t="str">
            <v>Larios Calvario Manuel</v>
          </cell>
          <cell r="C60">
            <v>6999.9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1476.42</v>
          </cell>
          <cell r="I60">
            <v>0</v>
          </cell>
          <cell r="J60">
            <v>0</v>
          </cell>
          <cell r="K60">
            <v>8476.32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651.86</v>
          </cell>
          <cell r="R60">
            <v>0</v>
          </cell>
          <cell r="S60">
            <v>651.86</v>
          </cell>
          <cell r="T60">
            <v>277.95999999999998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929.82</v>
          </cell>
          <cell r="AG60">
            <v>7546.5</v>
          </cell>
          <cell r="AH60">
            <v>197.14</v>
          </cell>
          <cell r="AI60">
            <v>354.84</v>
          </cell>
          <cell r="AJ60">
            <v>814.66</v>
          </cell>
          <cell r="AK60">
            <v>225.3</v>
          </cell>
          <cell r="AL60">
            <v>169.52</v>
          </cell>
          <cell r="AM60">
            <v>9280.56</v>
          </cell>
        </row>
        <row r="61">
          <cell r="A61" t="str">
            <v>00864</v>
          </cell>
          <cell r="B61" t="str">
            <v>Gonzalez Ramirez Miriam Noemi</v>
          </cell>
          <cell r="C61">
            <v>6000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2139.6999999999998</v>
          </cell>
          <cell r="I61">
            <v>0</v>
          </cell>
          <cell r="J61">
            <v>0</v>
          </cell>
          <cell r="K61">
            <v>8139.7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615.22</v>
          </cell>
          <cell r="R61">
            <v>0</v>
          </cell>
          <cell r="S61">
            <v>615.22</v>
          </cell>
          <cell r="T61">
            <v>217.26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832.48</v>
          </cell>
          <cell r="AG61">
            <v>7307.22</v>
          </cell>
          <cell r="AH61">
            <v>158.84</v>
          </cell>
          <cell r="AI61">
            <v>285.92</v>
          </cell>
          <cell r="AJ61">
            <v>752.28</v>
          </cell>
          <cell r="AK61">
            <v>181.54</v>
          </cell>
          <cell r="AL61">
            <v>162.80000000000001</v>
          </cell>
          <cell r="AM61">
            <v>7477.84</v>
          </cell>
        </row>
        <row r="62">
          <cell r="A62" t="str">
            <v>00868</v>
          </cell>
          <cell r="B62" t="str">
            <v>Lopez Samano Claudia</v>
          </cell>
          <cell r="C62">
            <v>6000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2139.6999999999998</v>
          </cell>
          <cell r="I62">
            <v>0</v>
          </cell>
          <cell r="J62">
            <v>0</v>
          </cell>
          <cell r="K62">
            <v>8139.7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615.22</v>
          </cell>
          <cell r="R62">
            <v>0</v>
          </cell>
          <cell r="S62">
            <v>615.22</v>
          </cell>
          <cell r="T62">
            <v>217.26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832.48</v>
          </cell>
          <cell r="AG62">
            <v>7307.22</v>
          </cell>
          <cell r="AH62">
            <v>158.84</v>
          </cell>
          <cell r="AI62">
            <v>285.92</v>
          </cell>
          <cell r="AJ62">
            <v>752.28</v>
          </cell>
          <cell r="AK62">
            <v>181.54</v>
          </cell>
          <cell r="AL62">
            <v>162.80000000000001</v>
          </cell>
          <cell r="AM62">
            <v>7477.84</v>
          </cell>
        </row>
        <row r="63">
          <cell r="A63" t="str">
            <v>00870</v>
          </cell>
          <cell r="B63" t="str">
            <v>Gil Medina Miriam Elyada</v>
          </cell>
          <cell r="C63">
            <v>14250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9537.56</v>
          </cell>
          <cell r="I63">
            <v>0</v>
          </cell>
          <cell r="J63">
            <v>0</v>
          </cell>
          <cell r="K63">
            <v>23787.56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3658.82</v>
          </cell>
          <cell r="R63">
            <v>0</v>
          </cell>
          <cell r="S63">
            <v>3658.82</v>
          </cell>
          <cell r="T63">
            <v>687.22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4346.04</v>
          </cell>
          <cell r="AG63">
            <v>19441.52</v>
          </cell>
          <cell r="AH63">
            <v>455.24</v>
          </cell>
          <cell r="AI63">
            <v>819.42</v>
          </cell>
          <cell r="AJ63">
            <v>1234.98</v>
          </cell>
          <cell r="AK63">
            <v>520.26</v>
          </cell>
          <cell r="AL63">
            <v>475.76</v>
          </cell>
          <cell r="AM63">
            <v>21430.799999999999</v>
          </cell>
        </row>
        <row r="64">
          <cell r="A64" t="str">
            <v>00871</v>
          </cell>
          <cell r="B64" t="str">
            <v>Gonzalez Vizcaino Maria Lucia</v>
          </cell>
          <cell r="C64">
            <v>9999.9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1110.8399999999999</v>
          </cell>
          <cell r="I64">
            <v>0</v>
          </cell>
          <cell r="J64">
            <v>0</v>
          </cell>
          <cell r="K64">
            <v>11110.74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1023.1</v>
          </cell>
          <cell r="R64">
            <v>0</v>
          </cell>
          <cell r="S64">
            <v>1023.1</v>
          </cell>
          <cell r="T64">
            <v>317.02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1340.12</v>
          </cell>
          <cell r="AG64">
            <v>9770.6200000000008</v>
          </cell>
          <cell r="AH64">
            <v>221.78</v>
          </cell>
          <cell r="AI64">
            <v>399.18</v>
          </cell>
          <cell r="AJ64">
            <v>854.76</v>
          </cell>
          <cell r="AK64">
            <v>253.46</v>
          </cell>
          <cell r="AL64">
            <v>222.22</v>
          </cell>
          <cell r="AM64">
            <v>10440.200000000001</v>
          </cell>
        </row>
        <row r="65">
          <cell r="A65" t="str">
            <v>00873</v>
          </cell>
          <cell r="B65" t="str">
            <v>Gonzalez Real  Blanca Lucero</v>
          </cell>
          <cell r="C65">
            <v>5186.1000000000004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5186.1000000000004</v>
          </cell>
          <cell r="L65">
            <v>0</v>
          </cell>
          <cell r="M65">
            <v>0</v>
          </cell>
          <cell r="N65">
            <v>0</v>
          </cell>
          <cell r="O65">
            <v>-320.60000000000002</v>
          </cell>
          <cell r="P65">
            <v>-17.18</v>
          </cell>
          <cell r="Q65">
            <v>303.42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-17.18</v>
          </cell>
          <cell r="AG65">
            <v>5203.28</v>
          </cell>
          <cell r="AH65">
            <v>142.4</v>
          </cell>
          <cell r="AI65">
            <v>256.33999999999997</v>
          </cell>
          <cell r="AJ65">
            <v>731.26</v>
          </cell>
          <cell r="AK65">
            <v>119.92</v>
          </cell>
          <cell r="AL65">
            <v>103.72</v>
          </cell>
          <cell r="AM65">
            <v>4939.82</v>
          </cell>
        </row>
        <row r="66">
          <cell r="A66" t="str">
            <v>00874</v>
          </cell>
          <cell r="B66" t="str">
            <v>Camiruaga Lopez Monica Del Carmen</v>
          </cell>
          <cell r="C66">
            <v>6000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4705.1000000000004</v>
          </cell>
          <cell r="I66">
            <v>0</v>
          </cell>
          <cell r="J66">
            <v>0</v>
          </cell>
          <cell r="K66">
            <v>10705.1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956.66</v>
          </cell>
          <cell r="R66">
            <v>0</v>
          </cell>
          <cell r="S66">
            <v>956.66</v>
          </cell>
          <cell r="T66">
            <v>288.44</v>
          </cell>
          <cell r="U66">
            <v>1800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3045.1</v>
          </cell>
          <cell r="AG66">
            <v>7660</v>
          </cell>
          <cell r="AH66">
            <v>203.74</v>
          </cell>
          <cell r="AI66">
            <v>366.74</v>
          </cell>
          <cell r="AJ66">
            <v>825.4</v>
          </cell>
          <cell r="AK66">
            <v>232.84</v>
          </cell>
          <cell r="AL66">
            <v>214.1</v>
          </cell>
          <cell r="AM66">
            <v>9591.48</v>
          </cell>
        </row>
        <row r="67">
          <cell r="A67" t="str">
            <v>00876</v>
          </cell>
          <cell r="B67" t="str">
            <v>Perez Palacios Jorge Antonio</v>
          </cell>
          <cell r="C67">
            <v>6000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2000</v>
          </cell>
          <cell r="I67">
            <v>0</v>
          </cell>
          <cell r="J67">
            <v>0</v>
          </cell>
          <cell r="K67">
            <v>8000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600.02</v>
          </cell>
          <cell r="R67">
            <v>0</v>
          </cell>
          <cell r="S67">
            <v>600.02</v>
          </cell>
          <cell r="T67">
            <v>213.38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813.4</v>
          </cell>
          <cell r="AG67">
            <v>7186.6</v>
          </cell>
          <cell r="AH67">
            <v>156.4</v>
          </cell>
          <cell r="AI67">
            <v>281.52</v>
          </cell>
          <cell r="AJ67">
            <v>748.32</v>
          </cell>
          <cell r="AK67">
            <v>178.74</v>
          </cell>
          <cell r="AL67">
            <v>160</v>
          </cell>
          <cell r="AM67">
            <v>7362.9</v>
          </cell>
        </row>
        <row r="68">
          <cell r="A68" t="str">
            <v>00878</v>
          </cell>
          <cell r="B68" t="str">
            <v>Tovar Covarrubias Brianda Jackeline</v>
          </cell>
          <cell r="C68">
            <v>6378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6378</v>
          </cell>
          <cell r="L68">
            <v>0</v>
          </cell>
          <cell r="M68">
            <v>0</v>
          </cell>
          <cell r="N68">
            <v>926.64</v>
          </cell>
          <cell r="O68">
            <v>-250.2</v>
          </cell>
          <cell r="P68">
            <v>0</v>
          </cell>
          <cell r="Q68">
            <v>423.56</v>
          </cell>
          <cell r="R68">
            <v>0</v>
          </cell>
          <cell r="S68">
            <v>173.36</v>
          </cell>
          <cell r="T68">
            <v>175.14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1275.1400000000001</v>
          </cell>
          <cell r="AG68">
            <v>5102.8599999999997</v>
          </cell>
          <cell r="AH68">
            <v>129.04</v>
          </cell>
          <cell r="AI68">
            <v>232.28</v>
          </cell>
          <cell r="AJ68">
            <v>717.9</v>
          </cell>
          <cell r="AK68">
            <v>147.47999999999999</v>
          </cell>
          <cell r="AL68">
            <v>127.56</v>
          </cell>
          <cell r="AM68">
            <v>6075.2</v>
          </cell>
        </row>
        <row r="69">
          <cell r="A69" t="str">
            <v>00879</v>
          </cell>
          <cell r="B69" t="str">
            <v>Santana Aguilar Maria Felix</v>
          </cell>
          <cell r="C69">
            <v>9000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4200</v>
          </cell>
          <cell r="I69">
            <v>0</v>
          </cell>
          <cell r="J69">
            <v>0</v>
          </cell>
          <cell r="K69">
            <v>13200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1397.5</v>
          </cell>
          <cell r="R69">
            <v>0</v>
          </cell>
          <cell r="S69">
            <v>1397.5</v>
          </cell>
          <cell r="T69">
            <v>370.68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1768.18</v>
          </cell>
          <cell r="AG69">
            <v>11431.82</v>
          </cell>
          <cell r="AH69">
            <v>255.6</v>
          </cell>
          <cell r="AI69">
            <v>460.08</v>
          </cell>
          <cell r="AJ69">
            <v>909.86</v>
          </cell>
          <cell r="AK69">
            <v>292.12</v>
          </cell>
          <cell r="AL69">
            <v>264</v>
          </cell>
          <cell r="AM69">
            <v>12032.84</v>
          </cell>
        </row>
        <row r="70">
          <cell r="A70" t="str">
            <v>00880</v>
          </cell>
          <cell r="B70" t="str">
            <v>Macias Lopez Roberto</v>
          </cell>
          <cell r="C70">
            <v>5186.1000000000004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5186.1000000000004</v>
          </cell>
          <cell r="L70">
            <v>0</v>
          </cell>
          <cell r="M70">
            <v>0</v>
          </cell>
          <cell r="N70">
            <v>0</v>
          </cell>
          <cell r="O70">
            <v>-320.60000000000002</v>
          </cell>
          <cell r="P70">
            <v>-17.18</v>
          </cell>
          <cell r="Q70">
            <v>303.42</v>
          </cell>
          <cell r="R70">
            <v>0</v>
          </cell>
          <cell r="S70">
            <v>0</v>
          </cell>
          <cell r="T70">
            <v>165.84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148.66</v>
          </cell>
          <cell r="AG70">
            <v>5037.4399999999996</v>
          </cell>
          <cell r="AH70">
            <v>122.22</v>
          </cell>
          <cell r="AI70">
            <v>219.98</v>
          </cell>
          <cell r="AJ70">
            <v>711.06</v>
          </cell>
          <cell r="AK70">
            <v>139.68</v>
          </cell>
          <cell r="AL70">
            <v>103.72</v>
          </cell>
          <cell r="AM70">
            <v>5753.46</v>
          </cell>
        </row>
        <row r="71">
          <cell r="A71" t="str">
            <v>00887</v>
          </cell>
          <cell r="B71" t="str">
            <v>De Leon Meza Hugo Fidencio</v>
          </cell>
          <cell r="C71">
            <v>17429.400000000001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17429.400000000001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2300.7199999999998</v>
          </cell>
          <cell r="R71">
            <v>0</v>
          </cell>
          <cell r="S71">
            <v>2300.7199999999998</v>
          </cell>
          <cell r="T71">
            <v>524.54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2825.26</v>
          </cell>
          <cell r="AG71">
            <v>14604.14</v>
          </cell>
          <cell r="AH71">
            <v>352.66</v>
          </cell>
          <cell r="AI71">
            <v>634.78</v>
          </cell>
          <cell r="AJ71">
            <v>1067.94</v>
          </cell>
          <cell r="AK71">
            <v>403.04</v>
          </cell>
          <cell r="AL71">
            <v>348.58</v>
          </cell>
          <cell r="AM71">
            <v>16601.939999999999</v>
          </cell>
        </row>
        <row r="72">
          <cell r="A72" t="str">
            <v>00889</v>
          </cell>
          <cell r="B72" t="str">
            <v>Rodriguez Orozco Luis Manuel</v>
          </cell>
          <cell r="C72">
            <v>8046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3813.9</v>
          </cell>
          <cell r="I72">
            <v>0</v>
          </cell>
          <cell r="J72">
            <v>0</v>
          </cell>
          <cell r="K72">
            <v>11859.9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1157.3599999999999</v>
          </cell>
          <cell r="R72">
            <v>0</v>
          </cell>
          <cell r="S72">
            <v>1157.3599999999999</v>
          </cell>
          <cell r="T72">
            <v>430.24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1587.6</v>
          </cell>
          <cell r="AG72">
            <v>10272.299999999999</v>
          </cell>
          <cell r="AH72">
            <v>293.18</v>
          </cell>
          <cell r="AI72">
            <v>527.70000000000005</v>
          </cell>
          <cell r="AJ72">
            <v>971.04</v>
          </cell>
          <cell r="AK72">
            <v>335.06</v>
          </cell>
          <cell r="AL72">
            <v>237.2</v>
          </cell>
          <cell r="AM72">
            <v>13801.46</v>
          </cell>
        </row>
        <row r="73">
          <cell r="A73" t="str">
            <v>00912</v>
          </cell>
          <cell r="B73" t="str">
            <v>Cuevas Chacon Jose Luis</v>
          </cell>
          <cell r="C73">
            <v>5186.1000000000004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1131.9000000000001</v>
          </cell>
          <cell r="I73">
            <v>0</v>
          </cell>
          <cell r="J73">
            <v>0</v>
          </cell>
          <cell r="K73">
            <v>6318</v>
          </cell>
          <cell r="L73">
            <v>0</v>
          </cell>
          <cell r="M73">
            <v>0</v>
          </cell>
          <cell r="N73">
            <v>0</v>
          </cell>
          <cell r="O73">
            <v>-250.2</v>
          </cell>
          <cell r="P73">
            <v>0</v>
          </cell>
          <cell r="Q73">
            <v>417.02</v>
          </cell>
          <cell r="R73">
            <v>0</v>
          </cell>
          <cell r="S73">
            <v>166.82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166.82</v>
          </cell>
          <cell r="AG73">
            <v>6151.18</v>
          </cell>
          <cell r="AH73">
            <v>155.86000000000001</v>
          </cell>
          <cell r="AI73">
            <v>280.54000000000002</v>
          </cell>
          <cell r="AJ73">
            <v>744.72</v>
          </cell>
          <cell r="AK73">
            <v>131.24</v>
          </cell>
          <cell r="AL73">
            <v>126.36</v>
          </cell>
          <cell r="AM73">
            <v>5406.2</v>
          </cell>
        </row>
        <row r="74">
          <cell r="A74" t="str">
            <v>00915</v>
          </cell>
          <cell r="B74" t="str">
            <v>Carrillo Vazquez Jose Manuel</v>
          </cell>
          <cell r="C74">
            <v>3000</v>
          </cell>
          <cell r="D74">
            <v>986.3</v>
          </cell>
          <cell r="E74">
            <v>0</v>
          </cell>
          <cell r="F74">
            <v>345.21</v>
          </cell>
          <cell r="G74">
            <v>4547.95</v>
          </cell>
          <cell r="H74">
            <v>2100</v>
          </cell>
          <cell r="I74">
            <v>0</v>
          </cell>
          <cell r="J74">
            <v>0</v>
          </cell>
          <cell r="K74">
            <v>10979.46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606.70000000000005</v>
          </cell>
          <cell r="R74">
            <v>180.75</v>
          </cell>
          <cell r="S74">
            <v>606.70000000000005</v>
          </cell>
          <cell r="T74">
            <v>137.19999999999999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924.65</v>
          </cell>
          <cell r="AG74">
            <v>10054.81</v>
          </cell>
          <cell r="AH74">
            <v>97.45</v>
          </cell>
          <cell r="AI74">
            <v>175.41</v>
          </cell>
          <cell r="AJ74">
            <v>405.51</v>
          </cell>
          <cell r="AK74">
            <v>111.37</v>
          </cell>
          <cell r="AL74">
            <v>219.59</v>
          </cell>
          <cell r="AM74">
            <v>4587.6400000000003</v>
          </cell>
        </row>
        <row r="75">
          <cell r="A75" t="str">
            <v>00927</v>
          </cell>
          <cell r="B75" t="str">
            <v>Coronado Rojas Jenifer Yaneth</v>
          </cell>
          <cell r="C75">
            <v>5186.1000000000004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2813.9</v>
          </cell>
          <cell r="I75">
            <v>0</v>
          </cell>
          <cell r="J75">
            <v>0</v>
          </cell>
          <cell r="K75">
            <v>8000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600.02</v>
          </cell>
          <cell r="R75">
            <v>0</v>
          </cell>
          <cell r="S75">
            <v>600.02</v>
          </cell>
          <cell r="T75">
            <v>205.34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805.36</v>
          </cell>
          <cell r="AG75">
            <v>7194.64</v>
          </cell>
          <cell r="AH75">
            <v>151.30000000000001</v>
          </cell>
          <cell r="AI75">
            <v>272.33999999999997</v>
          </cell>
          <cell r="AJ75">
            <v>740.16</v>
          </cell>
          <cell r="AK75">
            <v>172.9</v>
          </cell>
          <cell r="AL75">
            <v>160</v>
          </cell>
          <cell r="AM75">
            <v>7122.42</v>
          </cell>
        </row>
        <row r="76">
          <cell r="A76" t="str">
            <v>00936</v>
          </cell>
          <cell r="B76" t="str">
            <v>Hernandez Arriaga Erik Daniel</v>
          </cell>
          <cell r="C76">
            <v>7825.65</v>
          </cell>
          <cell r="D76">
            <v>269.85000000000002</v>
          </cell>
          <cell r="E76">
            <v>0</v>
          </cell>
          <cell r="F76">
            <v>0</v>
          </cell>
          <cell r="G76">
            <v>0</v>
          </cell>
          <cell r="H76">
            <v>104.5</v>
          </cell>
          <cell r="I76">
            <v>0</v>
          </cell>
          <cell r="J76">
            <v>0</v>
          </cell>
          <cell r="K76">
            <v>8200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621.78</v>
          </cell>
          <cell r="R76">
            <v>0</v>
          </cell>
          <cell r="S76">
            <v>621.78</v>
          </cell>
          <cell r="T76">
            <v>228.02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849.8</v>
          </cell>
          <cell r="AG76">
            <v>7350.2</v>
          </cell>
          <cell r="AH76">
            <v>165.62</v>
          </cell>
          <cell r="AI76">
            <v>298.12</v>
          </cell>
          <cell r="AJ76">
            <v>763.36</v>
          </cell>
          <cell r="AK76">
            <v>189.28</v>
          </cell>
          <cell r="AL76">
            <v>164</v>
          </cell>
          <cell r="AM76">
            <v>7797.16</v>
          </cell>
        </row>
        <row r="77">
          <cell r="A77" t="str">
            <v>00939</v>
          </cell>
          <cell r="B77" t="str">
            <v>Cantu Perez Jose Manuel</v>
          </cell>
          <cell r="C77">
            <v>5186.1000000000004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1113.915</v>
          </cell>
          <cell r="I77">
            <v>0</v>
          </cell>
          <cell r="J77">
            <v>0</v>
          </cell>
          <cell r="K77">
            <v>6300.0150000000003</v>
          </cell>
          <cell r="L77">
            <v>0</v>
          </cell>
          <cell r="M77">
            <v>0</v>
          </cell>
          <cell r="N77">
            <v>0</v>
          </cell>
          <cell r="O77">
            <v>-250.2</v>
          </cell>
          <cell r="P77">
            <v>0</v>
          </cell>
          <cell r="Q77">
            <v>415.07</v>
          </cell>
          <cell r="R77">
            <v>0</v>
          </cell>
          <cell r="S77">
            <v>164.86</v>
          </cell>
          <cell r="T77">
            <v>192.06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356.92</v>
          </cell>
          <cell r="AG77">
            <v>5943.1</v>
          </cell>
          <cell r="AH77">
            <v>141.52000000000001</v>
          </cell>
          <cell r="AI77">
            <v>254.76</v>
          </cell>
          <cell r="AJ77">
            <v>730.4</v>
          </cell>
          <cell r="AK77">
            <v>161.74</v>
          </cell>
          <cell r="AL77">
            <v>126</v>
          </cell>
          <cell r="AM77">
            <v>6662.72</v>
          </cell>
        </row>
        <row r="78">
          <cell r="A78" t="str">
            <v>00946</v>
          </cell>
          <cell r="B78" t="str">
            <v>Velasco Benitez Jaime Fernando</v>
          </cell>
          <cell r="C78">
            <v>6000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2139.6999999999998</v>
          </cell>
          <cell r="I78">
            <v>0</v>
          </cell>
          <cell r="J78">
            <v>0</v>
          </cell>
          <cell r="K78">
            <v>8139.7</v>
          </cell>
          <cell r="L78">
            <v>0</v>
          </cell>
          <cell r="M78">
            <v>0</v>
          </cell>
          <cell r="N78">
            <v>4036.08</v>
          </cell>
          <cell r="O78">
            <v>0</v>
          </cell>
          <cell r="P78">
            <v>0</v>
          </cell>
          <cell r="Q78">
            <v>615.22</v>
          </cell>
          <cell r="R78">
            <v>0</v>
          </cell>
          <cell r="S78">
            <v>615.22</v>
          </cell>
          <cell r="T78">
            <v>217.26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4868.5600000000004</v>
          </cell>
          <cell r="AG78">
            <v>3271.14</v>
          </cell>
          <cell r="AH78">
            <v>158.84</v>
          </cell>
          <cell r="AI78">
            <v>285.92</v>
          </cell>
          <cell r="AJ78">
            <v>752.28</v>
          </cell>
          <cell r="AK78">
            <v>181.54</v>
          </cell>
          <cell r="AL78">
            <v>162.80000000000001</v>
          </cell>
          <cell r="AM78">
            <v>7477.84</v>
          </cell>
        </row>
        <row r="79">
          <cell r="A79" t="str">
            <v>00947</v>
          </cell>
          <cell r="B79" t="str">
            <v>Cienfuegos Paredes Manuel De Jesus</v>
          </cell>
          <cell r="C79">
            <v>3300</v>
          </cell>
          <cell r="D79">
            <v>0</v>
          </cell>
          <cell r="E79">
            <v>0</v>
          </cell>
          <cell r="F79">
            <v>204.93</v>
          </cell>
          <cell r="G79">
            <v>5002.74</v>
          </cell>
          <cell r="H79">
            <v>1052.6500000000001</v>
          </cell>
          <cell r="I79">
            <v>0</v>
          </cell>
          <cell r="J79">
            <v>0</v>
          </cell>
          <cell r="K79">
            <v>9560.32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338.38</v>
          </cell>
          <cell r="R79">
            <v>230.24</v>
          </cell>
          <cell r="S79">
            <v>338.38</v>
          </cell>
          <cell r="T79">
            <v>117.78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686.4</v>
          </cell>
          <cell r="AG79">
            <v>8873.92</v>
          </cell>
          <cell r="AH79">
            <v>85.19</v>
          </cell>
          <cell r="AI79">
            <v>153.35</v>
          </cell>
          <cell r="AJ79">
            <v>385.55</v>
          </cell>
          <cell r="AK79">
            <v>97.36</v>
          </cell>
          <cell r="AL79">
            <v>191.21</v>
          </cell>
          <cell r="AM79">
            <v>4010.54</v>
          </cell>
        </row>
        <row r="80">
          <cell r="A80" t="str">
            <v>00948</v>
          </cell>
          <cell r="B80" t="str">
            <v>Guerrero Ruvalcaba Jose De Jesus</v>
          </cell>
          <cell r="C80">
            <v>5486.1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2073.9</v>
          </cell>
          <cell r="I80">
            <v>0</v>
          </cell>
          <cell r="J80">
            <v>0</v>
          </cell>
          <cell r="K80">
            <v>7560</v>
          </cell>
          <cell r="L80">
            <v>0</v>
          </cell>
          <cell r="M80">
            <v>1390.8</v>
          </cell>
          <cell r="N80">
            <v>0</v>
          </cell>
          <cell r="O80">
            <v>0</v>
          </cell>
          <cell r="P80">
            <v>0</v>
          </cell>
          <cell r="Q80">
            <v>552.16</v>
          </cell>
          <cell r="R80">
            <v>0</v>
          </cell>
          <cell r="S80">
            <v>552.16</v>
          </cell>
          <cell r="T80">
            <v>203.46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2146.42</v>
          </cell>
          <cell r="AG80">
            <v>5413.58</v>
          </cell>
          <cell r="AH80">
            <v>149.91999999999999</v>
          </cell>
          <cell r="AI80">
            <v>269.86</v>
          </cell>
          <cell r="AJ80">
            <v>738.78</v>
          </cell>
          <cell r="AK80">
            <v>171.34</v>
          </cell>
          <cell r="AL80">
            <v>151.19999999999999</v>
          </cell>
          <cell r="AM80">
            <v>7057.68</v>
          </cell>
        </row>
        <row r="81">
          <cell r="A81" t="str">
            <v>00949</v>
          </cell>
          <cell r="B81" t="str">
            <v>Diaz Cuarenta Maritza Lizette</v>
          </cell>
          <cell r="C81">
            <v>1903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1597</v>
          </cell>
          <cell r="I81">
            <v>0</v>
          </cell>
          <cell r="J81">
            <v>0</v>
          </cell>
          <cell r="K81">
            <v>3500</v>
          </cell>
          <cell r="L81">
            <v>0</v>
          </cell>
          <cell r="M81">
            <v>0</v>
          </cell>
          <cell r="N81">
            <v>0</v>
          </cell>
          <cell r="O81">
            <v>-125.1</v>
          </cell>
          <cell r="P81">
            <v>0</v>
          </cell>
          <cell r="Q81">
            <v>245.61</v>
          </cell>
          <cell r="R81">
            <v>0</v>
          </cell>
          <cell r="S81">
            <v>120.51</v>
          </cell>
          <cell r="T81">
            <v>71.25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191.76</v>
          </cell>
          <cell r="AG81">
            <v>3308.24</v>
          </cell>
          <cell r="AH81">
            <v>52.51</v>
          </cell>
          <cell r="AI81">
            <v>94.51</v>
          </cell>
          <cell r="AJ81">
            <v>346.93</v>
          </cell>
          <cell r="AK81">
            <v>60.01</v>
          </cell>
          <cell r="AL81">
            <v>70</v>
          </cell>
          <cell r="AM81">
            <v>2471.8000000000002</v>
          </cell>
        </row>
        <row r="82">
          <cell r="A82" t="str">
            <v>00950</v>
          </cell>
          <cell r="B82" t="str">
            <v>Garcia Blas Luis</v>
          </cell>
          <cell r="C82">
            <v>5225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6668.78</v>
          </cell>
          <cell r="I82">
            <v>0</v>
          </cell>
          <cell r="J82">
            <v>0</v>
          </cell>
          <cell r="K82">
            <v>11893.78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1829.41</v>
          </cell>
          <cell r="R82">
            <v>0</v>
          </cell>
          <cell r="S82">
            <v>1829.41</v>
          </cell>
          <cell r="T82">
            <v>211.28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2040.69</v>
          </cell>
          <cell r="AG82">
            <v>9853.09</v>
          </cell>
          <cell r="AH82">
            <v>144.16</v>
          </cell>
          <cell r="AI82">
            <v>259.49</v>
          </cell>
          <cell r="AJ82">
            <v>481.59</v>
          </cell>
          <cell r="AK82">
            <v>164.76</v>
          </cell>
          <cell r="AL82">
            <v>237.88</v>
          </cell>
          <cell r="AM82">
            <v>6786.73</v>
          </cell>
        </row>
        <row r="83">
          <cell r="A83" t="str">
            <v>00951</v>
          </cell>
          <cell r="B83" t="str">
            <v>Perez Murillo Veronica del Carmen</v>
          </cell>
          <cell r="C83">
            <v>5225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6668.78</v>
          </cell>
          <cell r="I83">
            <v>0</v>
          </cell>
          <cell r="J83">
            <v>0</v>
          </cell>
          <cell r="K83">
            <v>11893.78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1829.41</v>
          </cell>
          <cell r="R83">
            <v>0</v>
          </cell>
          <cell r="S83">
            <v>1829.41</v>
          </cell>
          <cell r="T83">
            <v>211.28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2040.69</v>
          </cell>
          <cell r="AG83">
            <v>9853.09</v>
          </cell>
          <cell r="AH83">
            <v>144.16</v>
          </cell>
          <cell r="AI83">
            <v>259.49</v>
          </cell>
          <cell r="AJ83">
            <v>481.59</v>
          </cell>
          <cell r="AK83">
            <v>164.76</v>
          </cell>
          <cell r="AL83">
            <v>237.88</v>
          </cell>
          <cell r="AM83">
            <v>6786.73</v>
          </cell>
        </row>
        <row r="84">
          <cell r="A84" t="str">
            <v>00952</v>
          </cell>
          <cell r="B84" t="str">
            <v>Padilla Cruz Pablo Antonio</v>
          </cell>
          <cell r="C84">
            <v>4750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7143.78</v>
          </cell>
          <cell r="I84">
            <v>0</v>
          </cell>
          <cell r="J84">
            <v>0</v>
          </cell>
          <cell r="K84">
            <v>11893.78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1829.41</v>
          </cell>
          <cell r="R84">
            <v>0</v>
          </cell>
          <cell r="S84">
            <v>1829.41</v>
          </cell>
          <cell r="T84">
            <v>211.28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2040.69</v>
          </cell>
          <cell r="AG84">
            <v>9853.09</v>
          </cell>
          <cell r="AH84">
            <v>144.16</v>
          </cell>
          <cell r="AI84">
            <v>259.49</v>
          </cell>
          <cell r="AJ84">
            <v>481.59</v>
          </cell>
          <cell r="AK84">
            <v>164.76</v>
          </cell>
          <cell r="AL84">
            <v>237.88</v>
          </cell>
          <cell r="AM84">
            <v>6786.73</v>
          </cell>
        </row>
        <row r="87">
          <cell r="A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  <cell r="AM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582402.6</v>
          </cell>
          <cell r="D88">
            <v>6470.2</v>
          </cell>
          <cell r="E88">
            <v>0</v>
          </cell>
          <cell r="F88">
            <v>1774.94</v>
          </cell>
          <cell r="G88">
            <v>26560</v>
          </cell>
          <cell r="H88">
            <v>107263.685</v>
          </cell>
          <cell r="I88">
            <v>0</v>
          </cell>
          <cell r="J88">
            <v>0</v>
          </cell>
          <cell r="K88">
            <v>724471.42500000005</v>
          </cell>
          <cell r="L88">
            <v>0</v>
          </cell>
          <cell r="M88">
            <v>19181.919999999998</v>
          </cell>
          <cell r="N88">
            <v>36977.58</v>
          </cell>
          <cell r="O88">
            <v>-5433.09</v>
          </cell>
          <cell r="P88">
            <v>-137.44</v>
          </cell>
          <cell r="Q88">
            <v>71000.45</v>
          </cell>
          <cell r="R88">
            <v>2327.98</v>
          </cell>
          <cell r="S88">
            <v>65821.16</v>
          </cell>
          <cell r="T88">
            <v>18384.740000000002</v>
          </cell>
          <cell r="U88">
            <v>6300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170</v>
          </cell>
          <cell r="AE88">
            <v>0</v>
          </cell>
          <cell r="AF88">
            <v>149025.94</v>
          </cell>
          <cell r="AG88">
            <v>575445.49</v>
          </cell>
          <cell r="AH88">
            <v>14116.91</v>
          </cell>
          <cell r="AI88">
            <v>25410.55</v>
          </cell>
          <cell r="AJ88">
            <v>56309.18</v>
          </cell>
          <cell r="AK88">
            <v>15988.73</v>
          </cell>
          <cell r="AL88">
            <v>14489.48</v>
          </cell>
          <cell r="AM88">
            <v>648207.1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 t="str">
            <v xml:space="preserve"> </v>
          </cell>
          <cell r="AM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7"/>
  <sheetViews>
    <sheetView showGridLines="0" tabSelected="1" zoomScale="96" zoomScaleNormal="96" workbookViewId="0">
      <pane ySplit="6" topLeftCell="A120" activePane="bottomLeft" state="frozen"/>
      <selection pane="bottomLeft" activeCell="I133" sqref="I133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3" ht="30" x14ac:dyDescent="0.25">
      <c r="A1" s="34" t="s">
        <v>138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30" x14ac:dyDescent="0.25">
      <c r="A3" s="36" t="s">
        <v>198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8" t="s">
        <v>1</v>
      </c>
      <c r="B5" s="39" t="s">
        <v>2</v>
      </c>
      <c r="C5" s="39" t="s">
        <v>3</v>
      </c>
      <c r="D5" s="39" t="s">
        <v>4</v>
      </c>
      <c r="E5" s="40" t="s">
        <v>5</v>
      </c>
      <c r="F5" s="41"/>
      <c r="G5" s="41"/>
      <c r="H5" s="41"/>
      <c r="I5" s="41"/>
      <c r="J5" s="42"/>
      <c r="K5" s="33" t="s">
        <v>6</v>
      </c>
      <c r="L5" s="33" t="s">
        <v>7</v>
      </c>
      <c r="M5" s="33" t="s">
        <v>8</v>
      </c>
    </row>
    <row r="6" spans="1:13" s="5" customFormat="1" ht="47.25" customHeight="1" x14ac:dyDescent="0.25">
      <c r="A6" s="38"/>
      <c r="B6" s="39"/>
      <c r="C6" s="39"/>
      <c r="D6" s="39"/>
      <c r="E6" s="3" t="s">
        <v>9</v>
      </c>
      <c r="F6" s="3" t="s">
        <v>168</v>
      </c>
      <c r="G6" s="4" t="s">
        <v>10</v>
      </c>
      <c r="H6" s="4" t="s">
        <v>11</v>
      </c>
      <c r="I6" s="4" t="s">
        <v>12</v>
      </c>
      <c r="J6" s="4" t="s">
        <v>13</v>
      </c>
      <c r="K6" s="33"/>
      <c r="L6" s="33"/>
      <c r="M6" s="33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VLOOKUP($A8,[1]Hoja1!$A$9:$AM$280,7,0)</f>
        <v>0</v>
      </c>
      <c r="H8" s="15">
        <f>VLOOKUP($A8,[1]Hoja1!$A$9:$AM$280,5,0)+VLOOKUP($A8,[1]Hoja1!$A$9:$AM$280,6,0)</f>
        <v>0</v>
      </c>
      <c r="I8" s="15">
        <f>VLOOKUP($A8,[1]Hoja1!$A$9:$AM$280,4,0)</f>
        <v>0</v>
      </c>
      <c r="J8" s="15">
        <f>VLOOKUP($A8,[1]Hoja1!$A$9:$AM$280,8,0)+VLOOKUP($A8,[1]Hoja1!$A$9:$AM$280,9,0)</f>
        <v>0</v>
      </c>
      <c r="K8" s="16">
        <f>SUM(F8:J8)</f>
        <v>11767.5</v>
      </c>
      <c r="L8" s="15">
        <f>VLOOKUP($A8,[1]Hoja1!$A$9:$AM$280,32,0)</f>
        <v>1510.92</v>
      </c>
      <c r="M8" s="16">
        <f>+K8-L8</f>
        <v>10256.58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2" si="0">+F9/30</f>
        <v>580.98</v>
      </c>
      <c r="F9" s="15">
        <f>VLOOKUP($A9,[1]Hoja1!$A$9:$AM$280,3,0)</f>
        <v>17429.400000000001</v>
      </c>
      <c r="G9" s="15">
        <f>VLOOKUP($A9,[1]Hoja1!$A$9:$AM$280,7,0)</f>
        <v>0</v>
      </c>
      <c r="H9" s="15">
        <f>VLOOKUP($A9,[1]Hoja1!$A$9:$AM$280,5,0)+VLOOKUP($A9,[1]Hoja1!$A$9:$AM$280,6,0)</f>
        <v>0</v>
      </c>
      <c r="I9" s="15">
        <f>VLOOKUP($A9,[1]Hoja1!$A$9:$AM$280,4,0)</f>
        <v>0</v>
      </c>
      <c r="J9" s="15">
        <f>VLOOKUP($A9,[1]Hoja1!$A$9:$AM$280,8,0)+VLOOKUP($A9,[1]Hoja1!$A$9:$AM$280,9,0)</f>
        <v>0</v>
      </c>
      <c r="K9" s="16">
        <f t="shared" ref="K9:K12" si="1">SUM(F9:J9)</f>
        <v>17429.400000000001</v>
      </c>
      <c r="L9" s="15">
        <f>VLOOKUP($A9,[1]Hoja1!$A$9:$AM$280,32,0)</f>
        <v>2857.54</v>
      </c>
      <c r="M9" s="16">
        <f t="shared" ref="M9:M12" si="2">+K9-L9</f>
        <v>14571.86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VLOOKUP($A10,[1]Hoja1!$A$9:$AM$280,7,0)</f>
        <v>0</v>
      </c>
      <c r="H10" s="15">
        <f>VLOOKUP($A10,[1]Hoja1!$A$9:$AM$280,5,0)+VLOOKUP($A10,[1]Hoja1!$A$9:$AM$280,6,0)</f>
        <v>0</v>
      </c>
      <c r="I10" s="15">
        <f>VLOOKUP($A10,[1]Hoja1!$A$9:$AM$280,4,0)</f>
        <v>0</v>
      </c>
      <c r="J10" s="15">
        <f>VLOOKUP($A10,[1]Hoja1!$A$9:$AM$280,8,0)+VLOOKUP($A10,[1]Hoja1!$A$9:$AM$280,9,0)</f>
        <v>0</v>
      </c>
      <c r="K10" s="16">
        <f t="shared" si="1"/>
        <v>11767.5</v>
      </c>
      <c r="L10" s="15">
        <f>VLOOKUP($A10,[1]Hoja1!$A$9:$AM$280,32,0)</f>
        <v>1505.48</v>
      </c>
      <c r="M10" s="16">
        <f t="shared" si="2"/>
        <v>10262.02</v>
      </c>
    </row>
    <row r="11" spans="1:13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VLOOKUP($A11,[1]Hoja1!$A$9:$AM$280,7,0)</f>
        <v>0</v>
      </c>
      <c r="H11" s="15">
        <f>VLOOKUP($A11,[1]Hoja1!$A$9:$AM$280,5,0)+VLOOKUP($A11,[1]Hoja1!$A$9:$AM$280,6,0)</f>
        <v>0</v>
      </c>
      <c r="I11" s="15">
        <f>VLOOKUP($A11,[1]Hoja1!$A$9:$AM$280,4,0)</f>
        <v>0</v>
      </c>
      <c r="J11" s="15">
        <f>VLOOKUP($A11,[1]Hoja1!$A$9:$AM$280,8,0)+VLOOKUP($A11,[1]Hoja1!$A$9:$AM$280,9,0)</f>
        <v>0</v>
      </c>
      <c r="K11" s="16">
        <f t="shared" si="1"/>
        <v>8550</v>
      </c>
      <c r="L11" s="15">
        <f>VLOOKUP($A11,[1]Hoja1!$A$9:$AM$280,32,0)</f>
        <v>3947.26</v>
      </c>
      <c r="M11" s="16">
        <f t="shared" si="2"/>
        <v>4602.74</v>
      </c>
    </row>
    <row r="12" spans="1:13" s="11" customFormat="1" ht="10.5" customHeight="1" x14ac:dyDescent="0.25">
      <c r="A12" s="12" t="s">
        <v>65</v>
      </c>
      <c r="B12" s="13" t="s">
        <v>139</v>
      </c>
      <c r="C12" s="14" t="s">
        <v>124</v>
      </c>
      <c r="D12" s="14" t="s">
        <v>169</v>
      </c>
      <c r="E12" s="15">
        <f t="shared" si="0"/>
        <v>200</v>
      </c>
      <c r="F12" s="15">
        <f>VLOOKUP($A12,[1]Hoja1!$A$9:$AM$280,3,0)</f>
        <v>6000</v>
      </c>
      <c r="G12" s="15">
        <f>VLOOKUP($A12,[1]Hoja1!$A$9:$AM$280,7,0)</f>
        <v>0</v>
      </c>
      <c r="H12" s="15">
        <f>VLOOKUP($A12,[1]Hoja1!$A$9:$AM$280,5,0)+VLOOKUP($A12,[1]Hoja1!$A$9:$AM$280,6,0)</f>
        <v>0</v>
      </c>
      <c r="I12" s="15">
        <f>VLOOKUP($A12,[1]Hoja1!$A$9:$AM$280,4,0)</f>
        <v>0</v>
      </c>
      <c r="J12" s="15">
        <f>VLOOKUP($A12,[1]Hoja1!$A$9:$AM$280,8,0)+VLOOKUP($A12,[1]Hoja1!$A$9:$AM$280,9,0)</f>
        <v>4705.1000000000004</v>
      </c>
      <c r="K12" s="16">
        <f t="shared" si="1"/>
        <v>10705.1</v>
      </c>
      <c r="L12" s="15">
        <f>VLOOKUP($A12,[1]Hoja1!$A$9:$AM$280,32,0)</f>
        <v>3972.54</v>
      </c>
      <c r="M12" s="16">
        <f t="shared" si="2"/>
        <v>6732.56</v>
      </c>
    </row>
    <row r="13" spans="1:13" s="11" customFormat="1" ht="10.5" customHeight="1" x14ac:dyDescent="0.25">
      <c r="A13" s="12"/>
      <c r="B13" s="17"/>
      <c r="C13" s="14"/>
      <c r="D13" s="14"/>
      <c r="E13" s="15"/>
      <c r="F13" s="15"/>
      <c r="G13" s="14"/>
      <c r="H13" s="14"/>
      <c r="I13" s="14"/>
      <c r="J13" s="14"/>
      <c r="K13" s="16"/>
      <c r="L13" s="16"/>
      <c r="M13" s="16"/>
    </row>
    <row r="14" spans="1:13" s="11" customFormat="1" ht="17.25" customHeight="1" x14ac:dyDescent="0.25">
      <c r="A14" s="6" t="s">
        <v>161</v>
      </c>
      <c r="B14" s="7"/>
      <c r="C14" s="8"/>
      <c r="D14" s="8"/>
      <c r="E14" s="9"/>
      <c r="F14" s="9"/>
      <c r="G14" s="8"/>
      <c r="H14" s="8"/>
      <c r="I14" s="8"/>
      <c r="J14" s="8"/>
      <c r="K14" s="10"/>
      <c r="L14" s="10"/>
      <c r="M14" s="10"/>
    </row>
    <row r="15" spans="1:13" s="11" customFormat="1" ht="10.5" customHeight="1" x14ac:dyDescent="0.25">
      <c r="A15" s="12" t="s">
        <v>19</v>
      </c>
      <c r="B15" s="13" t="s">
        <v>20</v>
      </c>
      <c r="C15" s="14" t="s">
        <v>162</v>
      </c>
      <c r="D15" s="14" t="s">
        <v>18</v>
      </c>
      <c r="E15" s="15">
        <f>+F15/30</f>
        <v>0</v>
      </c>
      <c r="F15" s="15">
        <f>VLOOKUP($A15,[1]Hoja1!$A$9:$AM$280,3,0)</f>
        <v>0</v>
      </c>
      <c r="G15" s="15">
        <f>VLOOKUP($A15,[1]Hoja1!$A$9:$AM$280,7,0)</f>
        <v>0</v>
      </c>
      <c r="H15" s="15">
        <f>VLOOKUP($A15,[1]Hoja1!$A$9:$AM$280,5,0)+VLOOKUP($A15,[1]Hoja1!$A$9:$AM$280,6,0)</f>
        <v>0</v>
      </c>
      <c r="I15" s="15">
        <f>VLOOKUP($A15,[1]Hoja1!$A$9:$AM$280,4,0)</f>
        <v>0</v>
      </c>
      <c r="J15" s="15">
        <f>VLOOKUP($A15,[1]Hoja1!$A$9:$AM$280,8,0)+VLOOKUP($A15,[1]Hoja1!$A$9:$AM$280,9,0)</f>
        <v>0</v>
      </c>
      <c r="K15" s="16">
        <f>SUM(F15:J15)</f>
        <v>0</v>
      </c>
      <c r="L15" s="15">
        <f>VLOOKUP($A15,[1]Hoja1!$A$9:$AM$280,32,0)</f>
        <v>0</v>
      </c>
      <c r="M15" s="16">
        <f>+K15-L15</f>
        <v>0</v>
      </c>
    </row>
    <row r="16" spans="1:13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5">
        <v>0</v>
      </c>
      <c r="J16" s="14"/>
      <c r="K16" s="16"/>
      <c r="L16" s="16"/>
      <c r="M16" s="16"/>
    </row>
    <row r="17" spans="1:13" s="11" customFormat="1" ht="17.25" customHeight="1" x14ac:dyDescent="0.25">
      <c r="A17" s="6" t="s">
        <v>25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123</v>
      </c>
      <c r="B18" s="13" t="s">
        <v>135</v>
      </c>
      <c r="C18" s="14" t="s">
        <v>17</v>
      </c>
      <c r="D18" s="14" t="s">
        <v>169</v>
      </c>
      <c r="E18" s="15">
        <f t="shared" ref="E18:E19" si="3">+F18/30</f>
        <v>200</v>
      </c>
      <c r="F18" s="15">
        <f>VLOOKUP($A18,[1]Hoja1!$A$9:$AM$280,3,0)</f>
        <v>6000</v>
      </c>
      <c r="G18" s="15">
        <f>VLOOKUP($A18,[1]Hoja1!$A$9:$AM$280,7,0)</f>
        <v>0</v>
      </c>
      <c r="H18" s="15">
        <f>VLOOKUP($A18,[1]Hoja1!$A$9:$AM$280,5,0)+VLOOKUP($A18,[1]Hoja1!$A$9:$AM$280,6,0)</f>
        <v>0</v>
      </c>
      <c r="I18" s="15">
        <f>VLOOKUP($A18,[1]Hoja1!$A$9:$AM$280,4,0)</f>
        <v>0</v>
      </c>
      <c r="J18" s="15">
        <f>VLOOKUP($A18,[1]Hoja1!$A$9:$AM$280,8,0)+VLOOKUP($A18,[1]Hoja1!$A$9:$AM$280,9,0)</f>
        <v>4705.1000000000004</v>
      </c>
      <c r="K18" s="16">
        <f t="shared" ref="K18:K19" si="4">SUM(F18:J18)</f>
        <v>10705.1</v>
      </c>
      <c r="L18" s="15">
        <f>VLOOKUP($A18,[1]Hoja1!$A$9:$AM$280,32,0)</f>
        <v>3045.1</v>
      </c>
      <c r="M18" s="16">
        <f t="shared" ref="M18" si="5">+K18-L18</f>
        <v>7660</v>
      </c>
    </row>
    <row r="19" spans="1:13" s="11" customFormat="1" ht="10.5" customHeight="1" x14ac:dyDescent="0.25">
      <c r="A19" s="12" t="s">
        <v>188</v>
      </c>
      <c r="B19" s="13" t="s">
        <v>189</v>
      </c>
      <c r="C19" s="14" t="s">
        <v>17</v>
      </c>
      <c r="D19" s="14" t="s">
        <v>169</v>
      </c>
      <c r="E19" s="15">
        <f t="shared" si="3"/>
        <v>333.33</v>
      </c>
      <c r="F19" s="15">
        <f>VLOOKUP($A19,[1]Hoja1!$A$9:$AM$280,3,0)</f>
        <v>9999.9</v>
      </c>
      <c r="G19" s="15">
        <f>VLOOKUP($A19,[1]Hoja1!$A$9:$AM$280,7,0)</f>
        <v>0</v>
      </c>
      <c r="H19" s="15">
        <f>VLOOKUP($A19,[1]Hoja1!$A$9:$AM$280,5,0)+VLOOKUP($A19,[1]Hoja1!$A$9:$AM$280,6,0)</f>
        <v>0</v>
      </c>
      <c r="I19" s="15">
        <f>VLOOKUP($A19,[1]Hoja1!$A$9:$AM$280,4,0)</f>
        <v>0</v>
      </c>
      <c r="J19" s="15">
        <f>VLOOKUP($A19,[1]Hoja1!$A$9:$AM$280,8,0)+VLOOKUP($A19,[1]Hoja1!$A$9:$AM$280,9,0)</f>
        <v>3614.72</v>
      </c>
      <c r="K19" s="16">
        <f t="shared" si="4"/>
        <v>13614.619999999999</v>
      </c>
      <c r="L19" s="15">
        <f>VLOOKUP($A19,[1]Hoja1!$A$9:$AM$280,32,0)</f>
        <v>1872.4</v>
      </c>
      <c r="M19" s="16">
        <f t="shared" ref="M19" si="6">+K19-L19</f>
        <v>11742.22</v>
      </c>
    </row>
    <row r="20" spans="1:13" s="11" customFormat="1" ht="10.5" customHeight="1" x14ac:dyDescent="0.25">
      <c r="A20" s="12"/>
      <c r="B20" s="17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26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27</v>
      </c>
      <c r="B22" s="13" t="s">
        <v>28</v>
      </c>
      <c r="C22" s="14" t="s">
        <v>17</v>
      </c>
      <c r="D22" s="14" t="s">
        <v>18</v>
      </c>
      <c r="E22" s="15">
        <f t="shared" ref="E22:E25" si="7">+F22/30</f>
        <v>305.60000000000002</v>
      </c>
      <c r="F22" s="15">
        <f>VLOOKUP($A22,[1]Hoja1!$A$9:$AM$280,3,0)</f>
        <v>9168</v>
      </c>
      <c r="G22" s="15">
        <f>VLOOKUP($A22,[1]Hoja1!$A$9:$AM$280,7,0)</f>
        <v>0</v>
      </c>
      <c r="H22" s="15">
        <f>VLOOKUP($A22,[1]Hoja1!$A$9:$AM$280,5,0)+VLOOKUP($A22,[1]Hoja1!$A$9:$AM$280,6,0)</f>
        <v>0</v>
      </c>
      <c r="I22" s="15">
        <f>VLOOKUP($A22,[1]Hoja1!$A$9:$AM$280,4,0)</f>
        <v>0</v>
      </c>
      <c r="J22" s="15">
        <f>VLOOKUP($A22,[1]Hoja1!$A$9:$AM$280,8,0)+VLOOKUP($A22,[1]Hoja1!$A$9:$AM$280,9,0)</f>
        <v>0</v>
      </c>
      <c r="K22" s="16">
        <f t="shared" ref="K22:K25" si="8">SUM(F22:J22)</f>
        <v>9168</v>
      </c>
      <c r="L22" s="15">
        <f>VLOOKUP($A22,[1]Hoja1!$A$9:$AM$280,32,0)</f>
        <v>4383.91</v>
      </c>
      <c r="M22" s="16">
        <f t="shared" ref="M22:M25" si="9">+K22-L22</f>
        <v>4784.09</v>
      </c>
    </row>
    <row r="23" spans="1:13" s="11" customFormat="1" ht="10.5" customHeight="1" x14ac:dyDescent="0.25">
      <c r="A23" s="12" t="s">
        <v>29</v>
      </c>
      <c r="B23" s="13" t="s">
        <v>30</v>
      </c>
      <c r="C23" s="14" t="s">
        <v>17</v>
      </c>
      <c r="D23" s="14" t="s">
        <v>18</v>
      </c>
      <c r="E23" s="15">
        <f t="shared" si="7"/>
        <v>243.70666666666665</v>
      </c>
      <c r="F23" s="15">
        <f>VLOOKUP($A23,[1]Hoja1!$A$9:$AM$280,3,0)</f>
        <v>7311.2</v>
      </c>
      <c r="G23" s="15">
        <f>VLOOKUP($A23,[1]Hoja1!$A$9:$AM$280,7,0)</f>
        <v>0</v>
      </c>
      <c r="H23" s="15">
        <f>VLOOKUP($A23,[1]Hoja1!$A$9:$AM$280,5,0)+VLOOKUP($A23,[1]Hoja1!$A$9:$AM$280,6,0)</f>
        <v>0</v>
      </c>
      <c r="I23" s="15">
        <f>VLOOKUP($A23,[1]Hoja1!$A$9:$AM$280,4,0)</f>
        <v>0</v>
      </c>
      <c r="J23" s="15">
        <f>VLOOKUP($A23,[1]Hoja1!$A$9:$AM$280,8,0)+VLOOKUP($A23,[1]Hoja1!$A$9:$AM$280,9,0)</f>
        <v>0</v>
      </c>
      <c r="K23" s="16">
        <f t="shared" si="8"/>
        <v>7311.2</v>
      </c>
      <c r="L23" s="15">
        <f>VLOOKUP($A23,[1]Hoja1!$A$9:$AM$280,32,0)</f>
        <v>763.01</v>
      </c>
      <c r="M23" s="16">
        <f t="shared" si="9"/>
        <v>6548.19</v>
      </c>
    </row>
    <row r="24" spans="1:13" s="11" customFormat="1" ht="10.5" customHeight="1" x14ac:dyDescent="0.25">
      <c r="A24" s="12" t="s">
        <v>179</v>
      </c>
      <c r="B24" s="13" t="s">
        <v>180</v>
      </c>
      <c r="C24" s="14" t="s">
        <v>17</v>
      </c>
      <c r="D24" s="14" t="s">
        <v>18</v>
      </c>
      <c r="E24" s="15">
        <f t="shared" si="7"/>
        <v>100</v>
      </c>
      <c r="F24" s="15">
        <f>VLOOKUP($A24,[1]Hoja1!$A$9:$AM$280,3,0)</f>
        <v>3000</v>
      </c>
      <c r="G24" s="15">
        <f>VLOOKUP($A24,[1]Hoja1!$A$9:$AM$280,7,0)</f>
        <v>4547.95</v>
      </c>
      <c r="H24" s="15">
        <f>VLOOKUP($A24,[1]Hoja1!$A$9:$AM$280,5,0)+VLOOKUP($A24,[1]Hoja1!$A$9:$AM$280,6,0)</f>
        <v>345.21</v>
      </c>
      <c r="I24" s="15">
        <f>VLOOKUP($A24,[1]Hoja1!$A$9:$AM$280,4,0)</f>
        <v>986.3</v>
      </c>
      <c r="J24" s="15">
        <f>VLOOKUP($A24,[1]Hoja1!$A$9:$AM$280,8,0)+VLOOKUP($A24,[1]Hoja1!$A$9:$AM$280,9,0)</f>
        <v>2100</v>
      </c>
      <c r="K24" s="16">
        <f t="shared" si="8"/>
        <v>10979.46</v>
      </c>
      <c r="L24" s="15">
        <f>VLOOKUP($A24,[1]Hoja1!$A$9:$AM$280,32,0)</f>
        <v>924.65</v>
      </c>
      <c r="M24" s="16">
        <f t="shared" si="9"/>
        <v>10054.81</v>
      </c>
    </row>
    <row r="25" spans="1:13" s="11" customFormat="1" ht="10.5" customHeight="1" x14ac:dyDescent="0.25">
      <c r="A25" s="12" t="s">
        <v>185</v>
      </c>
      <c r="B25" s="13" t="s">
        <v>186</v>
      </c>
      <c r="C25" s="14" t="s">
        <v>17</v>
      </c>
      <c r="D25" s="14" t="s">
        <v>18</v>
      </c>
      <c r="E25" s="15">
        <f t="shared" si="7"/>
        <v>172.87</v>
      </c>
      <c r="F25" s="15">
        <f>VLOOKUP($A25,[1]Hoja1!$A$9:$AM$280,3,0)</f>
        <v>5186.1000000000004</v>
      </c>
      <c r="G25" s="15">
        <f>VLOOKUP($A25,[1]Hoja1!$A$9:$AM$280,7,0)</f>
        <v>0</v>
      </c>
      <c r="H25" s="15">
        <f>VLOOKUP($A25,[1]Hoja1!$A$9:$AM$280,5,0)+VLOOKUP($A25,[1]Hoja1!$A$9:$AM$280,6,0)</f>
        <v>0</v>
      </c>
      <c r="I25" s="15">
        <f>VLOOKUP($A25,[1]Hoja1!$A$9:$AM$280,4,0)</f>
        <v>0</v>
      </c>
      <c r="J25" s="15">
        <f>VLOOKUP($A25,[1]Hoja1!$A$9:$AM$280,8,0)+VLOOKUP($A25,[1]Hoja1!$A$9:$AM$280,9,0)</f>
        <v>1113.915</v>
      </c>
      <c r="K25" s="16">
        <f t="shared" si="8"/>
        <v>6300.0150000000003</v>
      </c>
      <c r="L25" s="15">
        <f>VLOOKUP($A25,[1]Hoja1!$A$9:$AM$280,32,0)</f>
        <v>356.92</v>
      </c>
      <c r="M25" s="16">
        <f t="shared" si="9"/>
        <v>5943.0950000000003</v>
      </c>
    </row>
    <row r="26" spans="1:13" s="11" customFormat="1" ht="10.5" customHeight="1" x14ac:dyDescent="0.25">
      <c r="A26" s="12"/>
      <c r="B26" s="17"/>
      <c r="C26" s="14"/>
      <c r="D26" s="14"/>
      <c r="E26" s="15"/>
      <c r="F26" s="15"/>
      <c r="G26" s="14"/>
      <c r="H26" s="14"/>
      <c r="I26" s="15"/>
      <c r="J26" s="14"/>
      <c r="K26" s="16"/>
      <c r="L26" s="16"/>
      <c r="M26" s="16"/>
    </row>
    <row r="27" spans="1:13" s="11" customFormat="1" ht="17.25" customHeight="1" x14ac:dyDescent="0.25">
      <c r="A27" s="6" t="s">
        <v>31</v>
      </c>
      <c r="B27" s="7"/>
      <c r="C27" s="8"/>
      <c r="D27" s="8"/>
      <c r="E27" s="9"/>
      <c r="F27" s="9"/>
      <c r="G27" s="8"/>
      <c r="H27" s="8"/>
      <c r="I27" s="8"/>
      <c r="J27" s="8"/>
      <c r="K27" s="10"/>
      <c r="L27" s="10"/>
      <c r="M27" s="10"/>
    </row>
    <row r="28" spans="1:13" s="20" customFormat="1" ht="10.5" customHeight="1" x14ac:dyDescent="0.25">
      <c r="A28" s="18" t="s">
        <v>32</v>
      </c>
      <c r="B28" s="13" t="s">
        <v>33</v>
      </c>
      <c r="C28" s="19" t="s">
        <v>34</v>
      </c>
      <c r="D28" s="19" t="s">
        <v>18</v>
      </c>
      <c r="E28" s="15">
        <f>+F28/30</f>
        <v>342.5</v>
      </c>
      <c r="F28" s="15">
        <f>VLOOKUP($A28,[1]Hoja1!$A$9:$AM$280,3,0)</f>
        <v>10275</v>
      </c>
      <c r="G28" s="15">
        <f>VLOOKUP($A28,[1]Hoja1!$A$9:$AM$280,7,0)</f>
        <v>0</v>
      </c>
      <c r="H28" s="15">
        <f>VLOOKUP($A28,[1]Hoja1!$A$9:$AM$280,5,0)+VLOOKUP($A28,[1]Hoja1!$A$9:$AM$280,6,0)</f>
        <v>0</v>
      </c>
      <c r="I28" s="15">
        <f>VLOOKUP($A28,[1]Hoja1!$A$9:$AM$280,4,0)</f>
        <v>0</v>
      </c>
      <c r="J28" s="15">
        <f>VLOOKUP($A28,[1]Hoja1!$A$9:$AM$280,8,0)+VLOOKUP($A28,[1]Hoja1!$A$9:$AM$280,9,0)</f>
        <v>1925</v>
      </c>
      <c r="K28" s="16">
        <f>SUM(F28:J28)</f>
        <v>12200</v>
      </c>
      <c r="L28" s="15">
        <f>VLOOKUP($A28,[1]Hoja1!$A$9:$AM$280,32,0)</f>
        <v>2879.84</v>
      </c>
      <c r="M28" s="16">
        <f>+K28-L28</f>
        <v>9320.16</v>
      </c>
    </row>
    <row r="29" spans="1:13" s="11" customFormat="1" ht="10.5" customHeight="1" x14ac:dyDescent="0.25">
      <c r="A29" s="21"/>
      <c r="B29" s="17"/>
      <c r="C29" s="14"/>
      <c r="D29" s="14"/>
      <c r="E29" s="15"/>
      <c r="F29" s="15"/>
      <c r="G29" s="14"/>
      <c r="H29" s="14"/>
      <c r="I29" s="14"/>
      <c r="J29" s="14"/>
      <c r="K29" s="16"/>
      <c r="L29" s="16"/>
      <c r="M29" s="16"/>
    </row>
    <row r="30" spans="1:13" s="11" customFormat="1" ht="17.25" customHeight="1" x14ac:dyDescent="0.25">
      <c r="A30" s="6" t="s">
        <v>35</v>
      </c>
      <c r="B30" s="7"/>
      <c r="C30" s="8"/>
      <c r="D30" s="8"/>
      <c r="E30" s="9"/>
      <c r="F30" s="9"/>
      <c r="G30" s="8"/>
      <c r="H30" s="8"/>
      <c r="I30" s="8"/>
      <c r="J30" s="8"/>
      <c r="K30" s="10"/>
      <c r="L30" s="10"/>
      <c r="M30" s="10"/>
    </row>
    <row r="31" spans="1:13" s="11" customFormat="1" ht="10.5" customHeight="1" x14ac:dyDescent="0.25">
      <c r="A31" s="12" t="s">
        <v>36</v>
      </c>
      <c r="B31" s="13" t="s">
        <v>37</v>
      </c>
      <c r="C31" s="14" t="s">
        <v>17</v>
      </c>
      <c r="D31" s="14" t="s">
        <v>18</v>
      </c>
      <c r="E31" s="15">
        <f t="shared" ref="E31" si="10">+F31/30</f>
        <v>480.3</v>
      </c>
      <c r="F31" s="15">
        <f>VLOOKUP($A31,[1]Hoja1!$A$9:$AM$280,3,0)</f>
        <v>14409</v>
      </c>
      <c r="G31" s="15">
        <f>VLOOKUP($A31,[1]Hoja1!$A$9:$AM$280,7,0)</f>
        <v>0</v>
      </c>
      <c r="H31" s="15">
        <f>VLOOKUP($A31,[1]Hoja1!$A$9:$AM$280,5,0)+VLOOKUP($A31,[1]Hoja1!$A$9:$AM$280,6,0)</f>
        <v>0</v>
      </c>
      <c r="I31" s="15">
        <f>VLOOKUP($A31,[1]Hoja1!$A$9:$AM$280,4,0)</f>
        <v>0</v>
      </c>
      <c r="J31" s="15">
        <f>VLOOKUP($A31,[1]Hoja1!$A$9:$AM$280,8,0)+VLOOKUP($A31,[1]Hoja1!$A$9:$AM$280,9,0)</f>
        <v>0</v>
      </c>
      <c r="K31" s="16">
        <f t="shared" ref="K31" si="11">SUM(F31:J31)</f>
        <v>14409</v>
      </c>
      <c r="L31" s="15">
        <f>VLOOKUP($A31,[1]Hoja1!$A$9:$AM$280,32,0)</f>
        <v>7979.12</v>
      </c>
      <c r="M31" s="16">
        <f t="shared" ref="M31" si="12">+K31-L31</f>
        <v>6429.88</v>
      </c>
    </row>
    <row r="32" spans="1:13" s="11" customFormat="1" ht="10.5" customHeight="1" x14ac:dyDescent="0.25">
      <c r="A32" s="12" t="s">
        <v>202</v>
      </c>
      <c r="B32" s="13" t="s">
        <v>203</v>
      </c>
      <c r="C32" s="14" t="s">
        <v>34</v>
      </c>
      <c r="D32" s="14" t="s">
        <v>18</v>
      </c>
      <c r="E32" s="15">
        <v>475</v>
      </c>
      <c r="F32" s="15">
        <f>VLOOKUP($A32,[1]Hoja1!$A$9:$AM$280,3,0)</f>
        <v>5225</v>
      </c>
      <c r="G32" s="15">
        <f>VLOOKUP($A32,[1]Hoja1!$A$9:$AM$280,7,0)</f>
        <v>0</v>
      </c>
      <c r="H32" s="15">
        <f>VLOOKUP($A32,[1]Hoja1!$A$9:$AM$280,5,0)+VLOOKUP($A32,[1]Hoja1!$A$9:$AM$280,6,0)</f>
        <v>0</v>
      </c>
      <c r="I32" s="15">
        <f>VLOOKUP($A32,[1]Hoja1!$A$9:$AM$280,4,0)</f>
        <v>0</v>
      </c>
      <c r="J32" s="15">
        <f>VLOOKUP($A32,[1]Hoja1!$A$9:$AM$280,8,0)+VLOOKUP($A32,[1]Hoja1!$A$9:$AM$280,9,0)</f>
        <v>6668.78</v>
      </c>
      <c r="K32" s="16">
        <f t="shared" ref="K32" si="13">SUM(F32:J32)</f>
        <v>11893.779999999999</v>
      </c>
      <c r="L32" s="15">
        <f>VLOOKUP($A32,[1]Hoja1!$A$9:$AM$280,32,0)</f>
        <v>2040.69</v>
      </c>
      <c r="M32" s="16">
        <f t="shared" ref="M32" si="14">+K32-L32</f>
        <v>9853.0899999999983</v>
      </c>
    </row>
    <row r="33" spans="1:13" s="11" customFormat="1" ht="10.5" customHeight="1" x14ac:dyDescent="0.25">
      <c r="A33" s="32"/>
      <c r="B33" s="17"/>
      <c r="C33" s="14"/>
      <c r="D33" s="14"/>
      <c r="E33" s="15"/>
      <c r="F33" s="15"/>
      <c r="G33" s="14"/>
      <c r="H33" s="14"/>
      <c r="I33" s="14"/>
      <c r="J33" s="14"/>
      <c r="K33" s="16"/>
      <c r="L33" s="16"/>
      <c r="M33" s="16"/>
    </row>
    <row r="34" spans="1:13" s="11" customFormat="1" ht="17.25" customHeight="1" x14ac:dyDescent="0.25">
      <c r="A34" s="6" t="s">
        <v>40</v>
      </c>
      <c r="B34" s="7"/>
      <c r="C34" s="8"/>
      <c r="D34" s="8"/>
      <c r="E34" s="9"/>
      <c r="F34" s="9"/>
      <c r="G34" s="8"/>
      <c r="H34" s="8"/>
      <c r="I34" s="8"/>
      <c r="J34" s="8"/>
      <c r="K34" s="10"/>
      <c r="L34" s="10"/>
      <c r="M34" s="10"/>
    </row>
    <row r="35" spans="1:13" s="11" customFormat="1" ht="10.5" customHeight="1" x14ac:dyDescent="0.25">
      <c r="A35" s="32" t="s">
        <v>41</v>
      </c>
      <c r="B35" s="13" t="s">
        <v>42</v>
      </c>
      <c r="C35" s="14" t="s">
        <v>43</v>
      </c>
      <c r="D35" s="14" t="s">
        <v>18</v>
      </c>
      <c r="E35" s="15">
        <f t="shared" ref="E35:E50" si="15">+F35/30</f>
        <v>392.25</v>
      </c>
      <c r="F35" s="15">
        <f>VLOOKUP($A35,[1]Hoja1!$A$9:$AM$280,3,0)</f>
        <v>11767.5</v>
      </c>
      <c r="G35" s="15">
        <f>VLOOKUP($A35,[1]Hoja1!$A$9:$AM$280,7,0)</f>
        <v>0</v>
      </c>
      <c r="H35" s="15">
        <f>VLOOKUP($A35,[1]Hoja1!$A$9:$AM$280,5,0)+VLOOKUP($A35,[1]Hoja1!$A$9:$AM$280,6,0)</f>
        <v>0</v>
      </c>
      <c r="I35" s="15">
        <f>VLOOKUP($A35,[1]Hoja1!$A$9:$AM$280,4,0)</f>
        <v>0</v>
      </c>
      <c r="J35" s="15">
        <f>VLOOKUP($A35,[1]Hoja1!$A$9:$AM$280,8,0)+VLOOKUP($A35,[1]Hoja1!$A$9:$AM$280,9,0)</f>
        <v>0</v>
      </c>
      <c r="K35" s="16">
        <f t="shared" ref="K35:K52" si="16">SUM(F35:J35)</f>
        <v>11767.5</v>
      </c>
      <c r="L35" s="15">
        <f>VLOOKUP($A35,[1]Hoja1!$A$9:$AM$280,32,0)</f>
        <v>3498.3</v>
      </c>
      <c r="M35" s="16">
        <f t="shared" ref="M35:M52" si="17">+K35-L35</f>
        <v>8269.2000000000007</v>
      </c>
    </row>
    <row r="36" spans="1:13" s="11" customFormat="1" ht="10.5" customHeight="1" x14ac:dyDescent="0.25">
      <c r="A36" s="32" t="s">
        <v>44</v>
      </c>
      <c r="B36" s="13" t="s">
        <v>45</v>
      </c>
      <c r="C36" s="14" t="s">
        <v>46</v>
      </c>
      <c r="D36" s="14" t="s">
        <v>18</v>
      </c>
      <c r="E36" s="15">
        <f t="shared" si="15"/>
        <v>222</v>
      </c>
      <c r="F36" s="15">
        <f>VLOOKUP($A36,[1]Hoja1!$A$9:$AM$280,3,0)</f>
        <v>6660</v>
      </c>
      <c r="G36" s="15">
        <f>VLOOKUP($A36,[1]Hoja1!$A$9:$AM$280,7,0)</f>
        <v>0</v>
      </c>
      <c r="H36" s="15">
        <f>VLOOKUP($A36,[1]Hoja1!$A$9:$AM$280,5,0)+VLOOKUP($A36,[1]Hoja1!$A$9:$AM$280,6,0)</f>
        <v>0</v>
      </c>
      <c r="I36" s="15">
        <f>VLOOKUP($A36,[1]Hoja1!$A$9:$AM$280,4,0)</f>
        <v>0</v>
      </c>
      <c r="J36" s="15">
        <f>VLOOKUP($A36,[1]Hoja1!$A$9:$AM$280,8,0)+VLOOKUP($A36,[1]Hoja1!$A$9:$AM$280,9,0)</f>
        <v>0</v>
      </c>
      <c r="K36" s="16">
        <f t="shared" si="16"/>
        <v>6660</v>
      </c>
      <c r="L36" s="15">
        <f>VLOOKUP($A36,[1]Hoja1!$A$9:$AM$280,32,0)</f>
        <v>789.24</v>
      </c>
      <c r="M36" s="16">
        <f t="shared" si="17"/>
        <v>5870.76</v>
      </c>
    </row>
    <row r="37" spans="1:13" s="11" customFormat="1" ht="10.5" customHeight="1" x14ac:dyDescent="0.25">
      <c r="A37" s="32" t="s">
        <v>47</v>
      </c>
      <c r="B37" s="13" t="s">
        <v>48</v>
      </c>
      <c r="C37" s="14" t="s">
        <v>46</v>
      </c>
      <c r="D37" s="14" t="s">
        <v>18</v>
      </c>
      <c r="E37" s="15">
        <f t="shared" si="15"/>
        <v>222</v>
      </c>
      <c r="F37" s="15">
        <f>VLOOKUP($A37,[1]Hoja1!$A$9:$AM$280,3,0)</f>
        <v>6660</v>
      </c>
      <c r="G37" s="15">
        <f>VLOOKUP($A37,[1]Hoja1!$A$9:$AM$280,7,0)</f>
        <v>0</v>
      </c>
      <c r="H37" s="15">
        <f>VLOOKUP($A37,[1]Hoja1!$A$9:$AM$280,5,0)+VLOOKUP($A37,[1]Hoja1!$A$9:$AM$280,6,0)</f>
        <v>0</v>
      </c>
      <c r="I37" s="15">
        <f>VLOOKUP($A37,[1]Hoja1!$A$9:$AM$280,4,0)</f>
        <v>0</v>
      </c>
      <c r="J37" s="15">
        <f>VLOOKUP($A37,[1]Hoja1!$A$9:$AM$280,8,0)+VLOOKUP($A37,[1]Hoja1!$A$9:$AM$280,9,0)</f>
        <v>0</v>
      </c>
      <c r="K37" s="16">
        <f t="shared" si="16"/>
        <v>6660</v>
      </c>
      <c r="L37" s="15">
        <f>VLOOKUP($A37,[1]Hoja1!$A$9:$AM$280,32,0)</f>
        <v>2786</v>
      </c>
      <c r="M37" s="16">
        <f t="shared" si="17"/>
        <v>3874</v>
      </c>
    </row>
    <row r="38" spans="1:13" s="11" customFormat="1" ht="10.5" customHeight="1" x14ac:dyDescent="0.25">
      <c r="A38" s="32" t="s">
        <v>49</v>
      </c>
      <c r="B38" s="13" t="s">
        <v>50</v>
      </c>
      <c r="C38" s="14" t="s">
        <v>46</v>
      </c>
      <c r="D38" s="14" t="s">
        <v>18</v>
      </c>
      <c r="E38" s="15">
        <f t="shared" si="15"/>
        <v>222</v>
      </c>
      <c r="F38" s="15">
        <f>VLOOKUP($A38,[1]Hoja1!$A$9:$AM$280,3,0)</f>
        <v>6660</v>
      </c>
      <c r="G38" s="15">
        <f>VLOOKUP($A38,[1]Hoja1!$A$9:$AM$280,7,0)</f>
        <v>0</v>
      </c>
      <c r="H38" s="15">
        <f>VLOOKUP($A38,[1]Hoja1!$A$9:$AM$280,5,0)+VLOOKUP($A38,[1]Hoja1!$A$9:$AM$280,6,0)</f>
        <v>0</v>
      </c>
      <c r="I38" s="15">
        <f>VLOOKUP($A38,[1]Hoja1!$A$9:$AM$280,4,0)</f>
        <v>0</v>
      </c>
      <c r="J38" s="15">
        <f>VLOOKUP($A38,[1]Hoja1!$A$9:$AM$280,8,0)+VLOOKUP($A38,[1]Hoja1!$A$9:$AM$280,9,0)</f>
        <v>0</v>
      </c>
      <c r="K38" s="16">
        <f t="shared" si="16"/>
        <v>6660</v>
      </c>
      <c r="L38" s="15">
        <f>VLOOKUP($A38,[1]Hoja1!$A$9:$AM$280,32,0)</f>
        <v>2772.38</v>
      </c>
      <c r="M38" s="16">
        <f t="shared" si="17"/>
        <v>3887.62</v>
      </c>
    </row>
    <row r="39" spans="1:13" s="11" customFormat="1" ht="10.5" customHeight="1" x14ac:dyDescent="0.25">
      <c r="A39" s="32" t="s">
        <v>51</v>
      </c>
      <c r="B39" s="13" t="s">
        <v>52</v>
      </c>
      <c r="C39" s="14" t="s">
        <v>43</v>
      </c>
      <c r="D39" s="14" t="s">
        <v>18</v>
      </c>
      <c r="E39" s="15">
        <f t="shared" si="15"/>
        <v>305.60000000000002</v>
      </c>
      <c r="F39" s="15">
        <f>VLOOKUP($A39,[1]Hoja1!$A$9:$AM$280,3,0)</f>
        <v>9168</v>
      </c>
      <c r="G39" s="15">
        <f>VLOOKUP($A39,[1]Hoja1!$A$9:$AM$280,7,0)</f>
        <v>0</v>
      </c>
      <c r="H39" s="15">
        <f>VLOOKUP($A39,[1]Hoja1!$A$9:$AM$280,5,0)+VLOOKUP($A39,[1]Hoja1!$A$9:$AM$280,6,0)</f>
        <v>0</v>
      </c>
      <c r="I39" s="15">
        <f>VLOOKUP($A39,[1]Hoja1!$A$9:$AM$280,4,0)</f>
        <v>0</v>
      </c>
      <c r="J39" s="15">
        <f>VLOOKUP($A39,[1]Hoja1!$A$9:$AM$280,8,0)+VLOOKUP($A39,[1]Hoja1!$A$9:$AM$280,9,0)</f>
        <v>2000</v>
      </c>
      <c r="K39" s="16">
        <f t="shared" si="16"/>
        <v>11168</v>
      </c>
      <c r="L39" s="15">
        <f>VLOOKUP($A39,[1]Hoja1!$A$9:$AM$280,32,0)</f>
        <v>4805.3999999999996</v>
      </c>
      <c r="M39" s="16">
        <f t="shared" si="17"/>
        <v>6362.6</v>
      </c>
    </row>
    <row r="40" spans="1:13" s="11" customFormat="1" ht="10.5" customHeight="1" x14ac:dyDescent="0.25">
      <c r="A40" s="32" t="s">
        <v>38</v>
      </c>
      <c r="B40" s="13" t="s">
        <v>39</v>
      </c>
      <c r="C40" s="14" t="s">
        <v>17</v>
      </c>
      <c r="D40" s="14" t="s">
        <v>18</v>
      </c>
      <c r="E40" s="15">
        <f t="shared" si="15"/>
        <v>263.94</v>
      </c>
      <c r="F40" s="15">
        <f>VLOOKUP($A40,[1]Hoja1!$A$9:$AM$280,3,0)</f>
        <v>7918.2</v>
      </c>
      <c r="G40" s="15">
        <f>VLOOKUP($A40,[1]Hoja1!$A$9:$AM$280,7,0)</f>
        <v>0</v>
      </c>
      <c r="H40" s="15">
        <f>VLOOKUP($A40,[1]Hoja1!$A$9:$AM$280,5,0)+VLOOKUP($A40,[1]Hoja1!$A$9:$AM$280,6,0)</f>
        <v>0</v>
      </c>
      <c r="I40" s="15">
        <f>VLOOKUP($A40,[1]Hoja1!$A$9:$AM$280,4,0)</f>
        <v>0</v>
      </c>
      <c r="J40" s="15">
        <f>VLOOKUP($A40,[1]Hoja1!$A$9:$AM$280,8,0)+VLOOKUP($A40,[1]Hoja1!$A$9:$AM$280,9,0)</f>
        <v>0</v>
      </c>
      <c r="K40" s="16">
        <f t="shared" si="16"/>
        <v>7918.2</v>
      </c>
      <c r="L40" s="15">
        <f>VLOOKUP($A40,[1]Hoja1!$A$9:$AM$280,32,0)</f>
        <v>1340.74</v>
      </c>
      <c r="M40" s="16">
        <f t="shared" si="17"/>
        <v>6577.46</v>
      </c>
    </row>
    <row r="41" spans="1:13" s="11" customFormat="1" ht="10.5" customHeight="1" x14ac:dyDescent="0.25">
      <c r="A41" s="32" t="s">
        <v>55</v>
      </c>
      <c r="B41" s="13" t="s">
        <v>56</v>
      </c>
      <c r="C41" s="14" t="s">
        <v>17</v>
      </c>
      <c r="D41" s="14" t="s">
        <v>18</v>
      </c>
      <c r="E41" s="15">
        <f t="shared" si="15"/>
        <v>516.79999999999995</v>
      </c>
      <c r="F41" s="15">
        <f>VLOOKUP($A41,[1]Hoja1!$A$9:$AM$280,3,0)</f>
        <v>15504</v>
      </c>
      <c r="G41" s="15">
        <f>VLOOKUP($A41,[1]Hoja1!$A$9:$AM$280,7,0)</f>
        <v>0</v>
      </c>
      <c r="H41" s="15">
        <f>VLOOKUP($A41,[1]Hoja1!$A$9:$AM$280,5,0)+VLOOKUP($A41,[1]Hoja1!$A$9:$AM$280,6,0)</f>
        <v>0</v>
      </c>
      <c r="I41" s="15">
        <f>VLOOKUP($A41,[1]Hoja1!$A$9:$AM$280,4,0)</f>
        <v>0</v>
      </c>
      <c r="J41" s="15">
        <f>VLOOKUP($A41,[1]Hoja1!$A$9:$AM$280,8,0)+VLOOKUP($A41,[1]Hoja1!$A$9:$AM$280,9,0)</f>
        <v>0</v>
      </c>
      <c r="K41" s="16">
        <f t="shared" si="16"/>
        <v>15504</v>
      </c>
      <c r="L41" s="15">
        <f>VLOOKUP($A41,[1]Hoja1!$A$9:$AM$280,32,0)</f>
        <v>5986.78</v>
      </c>
      <c r="M41" s="16">
        <f t="shared" si="17"/>
        <v>9517.2200000000012</v>
      </c>
    </row>
    <row r="42" spans="1:13" s="11" customFormat="1" ht="10.5" customHeight="1" x14ac:dyDescent="0.25">
      <c r="A42" s="32" t="s">
        <v>57</v>
      </c>
      <c r="B42" s="13" t="s">
        <v>58</v>
      </c>
      <c r="C42" s="14" t="s">
        <v>59</v>
      </c>
      <c r="D42" s="14" t="s">
        <v>18</v>
      </c>
      <c r="E42" s="15">
        <f t="shared" si="15"/>
        <v>525</v>
      </c>
      <c r="F42" s="15">
        <f>VLOOKUP($A42,[1]Hoja1!$A$9:$AM$280,3,0)</f>
        <v>15750</v>
      </c>
      <c r="G42" s="15">
        <f>VLOOKUP($A42,[1]Hoja1!$A$9:$AM$280,7,0)</f>
        <v>0</v>
      </c>
      <c r="H42" s="15">
        <f>VLOOKUP($A42,[1]Hoja1!$A$9:$AM$280,5,0)+VLOOKUP($A42,[1]Hoja1!$A$9:$AM$280,6,0)</f>
        <v>0</v>
      </c>
      <c r="I42" s="15">
        <f>VLOOKUP($A42,[1]Hoja1!$A$9:$AM$280,4,0)</f>
        <v>0</v>
      </c>
      <c r="J42" s="15">
        <f>VLOOKUP($A42,[1]Hoja1!$A$9:$AM$280,8,0)+VLOOKUP($A42,[1]Hoja1!$A$9:$AM$280,9,0)</f>
        <v>0</v>
      </c>
      <c r="K42" s="16">
        <f t="shared" si="16"/>
        <v>15750</v>
      </c>
      <c r="L42" s="15">
        <f>VLOOKUP($A42,[1]Hoja1!$A$9:$AM$280,32,0)</f>
        <v>4264.12</v>
      </c>
      <c r="M42" s="16">
        <f t="shared" si="17"/>
        <v>11485.880000000001</v>
      </c>
    </row>
    <row r="43" spans="1:13" s="11" customFormat="1" ht="10.5" customHeight="1" x14ac:dyDescent="0.25">
      <c r="A43" s="32" t="s">
        <v>60</v>
      </c>
      <c r="B43" s="13" t="s">
        <v>61</v>
      </c>
      <c r="C43" s="14" t="s">
        <v>62</v>
      </c>
      <c r="D43" s="14" t="s">
        <v>18</v>
      </c>
      <c r="E43" s="15">
        <f t="shared" si="15"/>
        <v>212.8</v>
      </c>
      <c r="F43" s="15">
        <f>VLOOKUP($A43,[1]Hoja1!$A$9:$AM$280,3,0)</f>
        <v>6384</v>
      </c>
      <c r="G43" s="15">
        <f>VLOOKUP($A43,[1]Hoja1!$A$9:$AM$280,7,0)</f>
        <v>0</v>
      </c>
      <c r="H43" s="15">
        <f>VLOOKUP($A43,[1]Hoja1!$A$9:$AM$280,5,0)+VLOOKUP($A43,[1]Hoja1!$A$9:$AM$280,6,0)</f>
        <v>0</v>
      </c>
      <c r="I43" s="15">
        <f>VLOOKUP($A43,[1]Hoja1!$A$9:$AM$280,4,0)</f>
        <v>0</v>
      </c>
      <c r="J43" s="15">
        <f>VLOOKUP($A43,[1]Hoja1!$A$9:$AM$280,8,0)+VLOOKUP($A43,[1]Hoja1!$A$9:$AM$280,9,0)</f>
        <v>0</v>
      </c>
      <c r="K43" s="16">
        <f t="shared" si="16"/>
        <v>6384</v>
      </c>
      <c r="L43" s="15">
        <f>VLOOKUP($A43,[1]Hoja1!$A$9:$AM$280,32,0)</f>
        <v>349.32</v>
      </c>
      <c r="M43" s="16">
        <f t="shared" si="17"/>
        <v>6034.68</v>
      </c>
    </row>
    <row r="44" spans="1:13" s="11" customFormat="1" ht="10.5" customHeight="1" x14ac:dyDescent="0.25">
      <c r="A44" s="32" t="s">
        <v>153</v>
      </c>
      <c r="B44" s="13" t="s">
        <v>64</v>
      </c>
      <c r="C44" s="14" t="s">
        <v>63</v>
      </c>
      <c r="D44" s="14" t="s">
        <v>18</v>
      </c>
      <c r="E44" s="15">
        <f t="shared" si="15"/>
        <v>534.42999999999995</v>
      </c>
      <c r="F44" s="15">
        <f>VLOOKUP($A44,[1]Hoja1!$A$9:$AM$280,3,0)</f>
        <v>16032.9</v>
      </c>
      <c r="G44" s="15">
        <f>VLOOKUP($A44,[1]Hoja1!$A$9:$AM$280,7,0)</f>
        <v>0</v>
      </c>
      <c r="H44" s="15">
        <f>VLOOKUP($A44,[1]Hoja1!$A$9:$AM$280,5,0)+VLOOKUP($A44,[1]Hoja1!$A$9:$AM$280,6,0)</f>
        <v>0</v>
      </c>
      <c r="I44" s="15">
        <f>VLOOKUP($A44,[1]Hoja1!$A$9:$AM$280,4,0)</f>
        <v>0</v>
      </c>
      <c r="J44" s="15">
        <f>VLOOKUP($A44,[1]Hoja1!$A$9:$AM$280,8,0)+VLOOKUP($A44,[1]Hoja1!$A$9:$AM$280,9,0)</f>
        <v>2600</v>
      </c>
      <c r="K44" s="16">
        <f t="shared" si="16"/>
        <v>18632.900000000001</v>
      </c>
      <c r="L44" s="15">
        <f>VLOOKUP($A44,[1]Hoja1!$A$9:$AM$280,32,0)</f>
        <v>5411.3</v>
      </c>
      <c r="M44" s="16">
        <f t="shared" si="17"/>
        <v>13221.600000000002</v>
      </c>
    </row>
    <row r="45" spans="1:13" s="11" customFormat="1" ht="10.5" customHeight="1" x14ac:dyDescent="0.25">
      <c r="A45" s="32" t="s">
        <v>154</v>
      </c>
      <c r="B45" s="13" t="s">
        <v>66</v>
      </c>
      <c r="C45" s="14" t="s">
        <v>63</v>
      </c>
      <c r="D45" s="14" t="s">
        <v>18</v>
      </c>
      <c r="E45" s="15">
        <f t="shared" si="15"/>
        <v>431.64566666666667</v>
      </c>
      <c r="F45" s="15">
        <f>VLOOKUP($A45,[1]Hoja1!$A$9:$AM$280,3,0)</f>
        <v>12949.37</v>
      </c>
      <c r="G45" s="15">
        <f>VLOOKUP($A45,[1]Hoja1!$A$9:$AM$280,7,0)</f>
        <v>0</v>
      </c>
      <c r="H45" s="15">
        <f>VLOOKUP($A45,[1]Hoja1!$A$9:$AM$280,5,0)+VLOOKUP($A45,[1]Hoja1!$A$9:$AM$280,6,0)</f>
        <v>0</v>
      </c>
      <c r="I45" s="15">
        <f>VLOOKUP($A45,[1]Hoja1!$A$9:$AM$280,4,0)</f>
        <v>446.53</v>
      </c>
      <c r="J45" s="15">
        <f>VLOOKUP($A45,[1]Hoja1!$A$9:$AM$280,8,0)+VLOOKUP($A45,[1]Hoja1!$A$9:$AM$280,9,0)</f>
        <v>2600</v>
      </c>
      <c r="K45" s="16">
        <f t="shared" si="16"/>
        <v>15995.900000000001</v>
      </c>
      <c r="L45" s="15">
        <f>VLOOKUP($A45,[1]Hoja1!$A$9:$AM$280,32,0)</f>
        <v>4461.8599999999997</v>
      </c>
      <c r="M45" s="16">
        <f t="shared" si="17"/>
        <v>11534.04</v>
      </c>
    </row>
    <row r="46" spans="1:13" s="11" customFormat="1" ht="10.5" customHeight="1" x14ac:dyDescent="0.25">
      <c r="A46" s="32" t="s">
        <v>155</v>
      </c>
      <c r="B46" s="13" t="s">
        <v>116</v>
      </c>
      <c r="C46" s="14" t="s">
        <v>17</v>
      </c>
      <c r="D46" s="14" t="s">
        <v>169</v>
      </c>
      <c r="E46" s="15">
        <f t="shared" si="15"/>
        <v>167.10766666666666</v>
      </c>
      <c r="F46" s="15">
        <f>VLOOKUP($A46,[1]Hoja1!$A$9:$AM$280,3,0)</f>
        <v>5013.2299999999996</v>
      </c>
      <c r="G46" s="15">
        <f>VLOOKUP($A46,[1]Hoja1!$A$9:$AM$280,7,0)</f>
        <v>0</v>
      </c>
      <c r="H46" s="15">
        <f>VLOOKUP($A46,[1]Hoja1!$A$9:$AM$280,5,0)+VLOOKUP($A46,[1]Hoja1!$A$9:$AM$280,6,0)</f>
        <v>0</v>
      </c>
      <c r="I46" s="15">
        <f>VLOOKUP($A46,[1]Hoja1!$A$9:$AM$280,4,0)</f>
        <v>172.87</v>
      </c>
      <c r="J46" s="15">
        <f>VLOOKUP($A46,[1]Hoja1!$A$9:$AM$280,8,0)+VLOOKUP($A46,[1]Hoja1!$A$9:$AM$280,9,0)</f>
        <v>0</v>
      </c>
      <c r="K46" s="16">
        <f t="shared" si="16"/>
        <v>5186.0999999999995</v>
      </c>
      <c r="L46" s="15">
        <f>VLOOKUP($A46,[1]Hoja1!$A$9:$AM$280,32,0)</f>
        <v>-17.18</v>
      </c>
      <c r="M46" s="16">
        <f t="shared" si="17"/>
        <v>5203.28</v>
      </c>
    </row>
    <row r="47" spans="1:13" s="11" customFormat="1" ht="10.5" customHeight="1" x14ac:dyDescent="0.25">
      <c r="A47" s="32" t="s">
        <v>156</v>
      </c>
      <c r="B47" s="13" t="s">
        <v>117</v>
      </c>
      <c r="C47" s="14" t="s">
        <v>17</v>
      </c>
      <c r="D47" s="14" t="s">
        <v>169</v>
      </c>
      <c r="E47" s="15">
        <f t="shared" si="15"/>
        <v>172.87</v>
      </c>
      <c r="F47" s="15">
        <f>VLOOKUP($A47,[1]Hoja1!$A$9:$AM$280,3,0)</f>
        <v>5186.1000000000004</v>
      </c>
      <c r="G47" s="15">
        <f>VLOOKUP($A47,[1]Hoja1!$A$9:$AM$280,7,0)</f>
        <v>0</v>
      </c>
      <c r="H47" s="15">
        <f>VLOOKUP($A47,[1]Hoja1!$A$9:$AM$280,5,0)+VLOOKUP($A47,[1]Hoja1!$A$9:$AM$280,6,0)</f>
        <v>0</v>
      </c>
      <c r="I47" s="15">
        <f>VLOOKUP($A47,[1]Hoja1!$A$9:$AM$280,4,0)</f>
        <v>0</v>
      </c>
      <c r="J47" s="15">
        <f>VLOOKUP($A47,[1]Hoja1!$A$9:$AM$280,8,0)+VLOOKUP($A47,[1]Hoja1!$A$9:$AM$280,9,0)</f>
        <v>0</v>
      </c>
      <c r="K47" s="16">
        <f t="shared" si="16"/>
        <v>5186.1000000000004</v>
      </c>
      <c r="L47" s="15">
        <f>VLOOKUP($A47,[1]Hoja1!$A$9:$AM$280,32,0)</f>
        <v>-17.18</v>
      </c>
      <c r="M47" s="16">
        <f t="shared" si="17"/>
        <v>5203.2800000000007</v>
      </c>
    </row>
    <row r="48" spans="1:13" s="11" customFormat="1" ht="10.5" customHeight="1" x14ac:dyDescent="0.25">
      <c r="A48" s="32" t="s">
        <v>142</v>
      </c>
      <c r="B48" s="13" t="s">
        <v>67</v>
      </c>
      <c r="C48" s="14" t="s">
        <v>68</v>
      </c>
      <c r="D48" s="14" t="s">
        <v>169</v>
      </c>
      <c r="E48" s="15">
        <f t="shared" si="15"/>
        <v>233.32999999999998</v>
      </c>
      <c r="F48" s="15">
        <f>VLOOKUP($A48,[1]Hoja1!$A$9:$AM$280,3,0)</f>
        <v>6999.9</v>
      </c>
      <c r="G48" s="15">
        <f>VLOOKUP($A48,[1]Hoja1!$A$9:$AM$280,7,0)</f>
        <v>0</v>
      </c>
      <c r="H48" s="15">
        <f>VLOOKUP($A48,[1]Hoja1!$A$9:$AM$280,5,0)+VLOOKUP($A48,[1]Hoja1!$A$9:$AM$280,6,0)</f>
        <v>0</v>
      </c>
      <c r="I48" s="15">
        <f>VLOOKUP($A48,[1]Hoja1!$A$9:$AM$280,4,0)</f>
        <v>0</v>
      </c>
      <c r="J48" s="15">
        <f>VLOOKUP($A48,[1]Hoja1!$A$9:$AM$280,8,0)+VLOOKUP($A48,[1]Hoja1!$A$9:$AM$280,9,0)</f>
        <v>1476.42</v>
      </c>
      <c r="K48" s="16">
        <f t="shared" si="16"/>
        <v>8476.32</v>
      </c>
      <c r="L48" s="15">
        <f>VLOOKUP($A48,[1]Hoja1!$A$9:$AM$280,32,0)</f>
        <v>929.82</v>
      </c>
      <c r="M48" s="16">
        <f t="shared" si="17"/>
        <v>7546.5</v>
      </c>
    </row>
    <row r="49" spans="1:13" s="11" customFormat="1" ht="10.5" customHeight="1" x14ac:dyDescent="0.25">
      <c r="A49" s="32" t="s">
        <v>143</v>
      </c>
      <c r="B49" s="13" t="s">
        <v>69</v>
      </c>
      <c r="C49" s="14" t="s">
        <v>68</v>
      </c>
      <c r="D49" s="14" t="s">
        <v>169</v>
      </c>
      <c r="E49" s="15">
        <f t="shared" si="15"/>
        <v>430</v>
      </c>
      <c r="F49" s="15">
        <f>VLOOKUP($A49,[1]Hoja1!$A$9:$AM$280,3,0)</f>
        <v>12900</v>
      </c>
      <c r="G49" s="15">
        <f>VLOOKUP($A49,[1]Hoja1!$A$9:$AM$280,7,0)</f>
        <v>0</v>
      </c>
      <c r="H49" s="15">
        <f>VLOOKUP($A49,[1]Hoja1!$A$9:$AM$280,5,0)+VLOOKUP($A49,[1]Hoja1!$A$9:$AM$280,6,0)</f>
        <v>0</v>
      </c>
      <c r="I49" s="15">
        <f>VLOOKUP($A49,[1]Hoja1!$A$9:$AM$280,4,0)</f>
        <v>0</v>
      </c>
      <c r="J49" s="15">
        <f>VLOOKUP($A49,[1]Hoja1!$A$9:$AM$280,8,0)+VLOOKUP($A49,[1]Hoja1!$A$9:$AM$280,9,0)</f>
        <v>0</v>
      </c>
      <c r="K49" s="16">
        <f t="shared" si="16"/>
        <v>12900</v>
      </c>
      <c r="L49" s="15">
        <f>VLOOKUP($A49,[1]Hoja1!$A$9:$AM$280,32,0)</f>
        <v>1774.44</v>
      </c>
      <c r="M49" s="16">
        <f t="shared" si="17"/>
        <v>11125.56</v>
      </c>
    </row>
    <row r="50" spans="1:13" s="11" customFormat="1" ht="10.5" customHeight="1" x14ac:dyDescent="0.25">
      <c r="A50" s="32" t="s">
        <v>118</v>
      </c>
      <c r="B50" s="13" t="s">
        <v>121</v>
      </c>
      <c r="C50" s="14" t="s">
        <v>122</v>
      </c>
      <c r="D50" s="14" t="s">
        <v>169</v>
      </c>
      <c r="E50" s="15">
        <f t="shared" si="15"/>
        <v>580.98</v>
      </c>
      <c r="F50" s="15">
        <f>VLOOKUP($A50,[1]Hoja1!$A$9:$AM$280,3,0)</f>
        <v>17429.400000000001</v>
      </c>
      <c r="G50" s="15">
        <f>VLOOKUP($A50,[1]Hoja1!$A$9:$AM$280,7,0)</f>
        <v>0</v>
      </c>
      <c r="H50" s="15">
        <f>VLOOKUP($A50,[1]Hoja1!$A$9:$AM$280,5,0)+VLOOKUP($A50,[1]Hoja1!$A$9:$AM$280,6,0)</f>
        <v>0</v>
      </c>
      <c r="I50" s="15">
        <f>VLOOKUP($A50,[1]Hoja1!$A$9:$AM$280,4,0)</f>
        <v>0</v>
      </c>
      <c r="J50" s="15">
        <f>VLOOKUP($A50,[1]Hoja1!$A$9:$AM$280,8,0)+VLOOKUP($A50,[1]Hoja1!$A$9:$AM$280,9,0)</f>
        <v>0</v>
      </c>
      <c r="K50" s="16">
        <f t="shared" si="16"/>
        <v>17429.400000000001</v>
      </c>
      <c r="L50" s="15">
        <f>VLOOKUP($A50,[1]Hoja1!$A$9:$AM$280,32,0)</f>
        <v>2825.26</v>
      </c>
      <c r="M50" s="16">
        <f t="shared" si="17"/>
        <v>14604.140000000001</v>
      </c>
    </row>
    <row r="51" spans="1:13" s="11" customFormat="1" ht="10.5" customHeight="1" x14ac:dyDescent="0.25">
      <c r="A51" s="32" t="s">
        <v>183</v>
      </c>
      <c r="B51" s="13" t="s">
        <v>184</v>
      </c>
      <c r="C51" s="14" t="s">
        <v>63</v>
      </c>
      <c r="D51" s="14" t="s">
        <v>169</v>
      </c>
      <c r="E51" s="15">
        <f t="shared" ref="E51" si="18">+F51/30</f>
        <v>260.85499999999996</v>
      </c>
      <c r="F51" s="15">
        <f>VLOOKUP($A51,[1]Hoja1!$A$9:$AM$280,3,0)</f>
        <v>7825.65</v>
      </c>
      <c r="G51" s="15">
        <f>VLOOKUP($A51,[1]Hoja1!$A$9:$AM$280,7,0)</f>
        <v>0</v>
      </c>
      <c r="H51" s="15">
        <f>VLOOKUP($A51,[1]Hoja1!$A$9:$AM$280,5,0)+VLOOKUP($A51,[1]Hoja1!$A$9:$AM$280,6,0)</f>
        <v>0</v>
      </c>
      <c r="I51" s="15">
        <f>VLOOKUP($A51,[1]Hoja1!$A$9:$AM$280,4,0)</f>
        <v>269.85000000000002</v>
      </c>
      <c r="J51" s="15">
        <f>VLOOKUP($A51,[1]Hoja1!$A$9:$AM$280,8,0)+VLOOKUP($A51,[1]Hoja1!$A$9:$AM$280,9,0)</f>
        <v>104.5</v>
      </c>
      <c r="K51" s="16">
        <f t="shared" ref="K51" si="19">SUM(F51:J51)</f>
        <v>8200</v>
      </c>
      <c r="L51" s="15">
        <f>VLOOKUP($A51,[1]Hoja1!$A$9:$AM$280,32,0)</f>
        <v>849.8</v>
      </c>
      <c r="M51" s="16">
        <f t="shared" ref="M51" si="20">+K51-L51</f>
        <v>7350.2</v>
      </c>
    </row>
    <row r="52" spans="1:13" s="11" customFormat="1" ht="10.5" customHeight="1" x14ac:dyDescent="0.25">
      <c r="A52" s="32" t="s">
        <v>204</v>
      </c>
      <c r="B52" s="13" t="s">
        <v>205</v>
      </c>
      <c r="C52" s="14" t="s">
        <v>34</v>
      </c>
      <c r="D52" s="14" t="s">
        <v>169</v>
      </c>
      <c r="E52" s="15">
        <v>475</v>
      </c>
      <c r="F52" s="15">
        <f>VLOOKUP($A52,[1]Hoja1!$A$9:$AM$280,3,0)</f>
        <v>5225</v>
      </c>
      <c r="G52" s="15">
        <f>VLOOKUP($A52,[1]Hoja1!$A$9:$AM$280,7,0)</f>
        <v>0</v>
      </c>
      <c r="H52" s="15">
        <f>VLOOKUP($A52,[1]Hoja1!$A$9:$AM$280,5,0)+VLOOKUP($A52,[1]Hoja1!$A$9:$AM$280,6,0)</f>
        <v>0</v>
      </c>
      <c r="I52" s="15">
        <f>VLOOKUP($A52,[1]Hoja1!$A$9:$AM$280,4,0)</f>
        <v>0</v>
      </c>
      <c r="J52" s="15">
        <f>VLOOKUP($A52,[1]Hoja1!$A$9:$AM$280,8,0)+VLOOKUP($A52,[1]Hoja1!$A$9:$AM$280,9,0)</f>
        <v>6668.78</v>
      </c>
      <c r="K52" s="16">
        <f t="shared" si="16"/>
        <v>11893.779999999999</v>
      </c>
      <c r="L52" s="15">
        <f>VLOOKUP($A52,[1]Hoja1!$A$9:$AM$280,32,0)</f>
        <v>2040.69</v>
      </c>
      <c r="M52" s="16">
        <f t="shared" si="17"/>
        <v>9853.0899999999983</v>
      </c>
    </row>
    <row r="53" spans="1:13" s="11" customFormat="1" ht="10.5" customHeight="1" x14ac:dyDescent="0.25">
      <c r="A53" s="32"/>
      <c r="B53" s="17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3" s="11" customFormat="1" ht="17.25" customHeight="1" x14ac:dyDescent="0.25">
      <c r="A54" s="6" t="s">
        <v>70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3" s="11" customFormat="1" ht="10.5" customHeight="1" x14ac:dyDescent="0.25">
      <c r="A55" s="32" t="s">
        <v>144</v>
      </c>
      <c r="B55" s="17" t="s">
        <v>71</v>
      </c>
      <c r="C55" s="14" t="s">
        <v>72</v>
      </c>
      <c r="D55" s="14" t="s">
        <v>169</v>
      </c>
      <c r="E55" s="15">
        <f t="shared" ref="E55:E59" si="21">+F55/30</f>
        <v>177.82000000000002</v>
      </c>
      <c r="F55" s="15">
        <f>VLOOKUP($A55,[1]Hoja1!$A$9:$AM$280,3,0)</f>
        <v>5334.6</v>
      </c>
      <c r="G55" s="15">
        <f>VLOOKUP($A55,[1]Hoja1!$A$9:$AM$280,7,0)</f>
        <v>0</v>
      </c>
      <c r="H55" s="15">
        <f>VLOOKUP($A55,[1]Hoja1!$A$9:$AM$280,5,0)+VLOOKUP($A55,[1]Hoja1!$A$9:$AM$280,6,0)</f>
        <v>0</v>
      </c>
      <c r="I55" s="15">
        <f>VLOOKUP($A55,[1]Hoja1!$A$9:$AM$280,4,0)</f>
        <v>0</v>
      </c>
      <c r="J55" s="15">
        <f>VLOOKUP($A55,[1]Hoja1!$A$9:$AM$280,8,0)+VLOOKUP($A55,[1]Hoja1!$A$9:$AM$280,9,0)</f>
        <v>0</v>
      </c>
      <c r="K55" s="16">
        <f t="shared" ref="K55:K59" si="22">SUM(F55:J55)</f>
        <v>5334.6</v>
      </c>
      <c r="L55" s="15">
        <f>VLOOKUP($A55,[1]Hoja1!$A$9:$AM$280,32,0)</f>
        <v>168.66</v>
      </c>
      <c r="M55" s="16">
        <f t="shared" ref="M55:M59" si="23">+K55-L55</f>
        <v>5165.9400000000005</v>
      </c>
    </row>
    <row r="56" spans="1:13" s="11" customFormat="1" ht="10.5" customHeight="1" x14ac:dyDescent="0.25">
      <c r="A56" s="32" t="s">
        <v>141</v>
      </c>
      <c r="B56" s="17" t="s">
        <v>96</v>
      </c>
      <c r="C56" s="14" t="s">
        <v>72</v>
      </c>
      <c r="D56" s="14" t="s">
        <v>169</v>
      </c>
      <c r="E56" s="15">
        <f t="shared" si="21"/>
        <v>172.87</v>
      </c>
      <c r="F56" s="15">
        <f>VLOOKUP($A56,[1]Hoja1!$A$9:$AM$280,3,0)</f>
        <v>5186.1000000000004</v>
      </c>
      <c r="G56" s="15">
        <f>VLOOKUP($A56,[1]Hoja1!$A$9:$AM$280,7,0)</f>
        <v>0</v>
      </c>
      <c r="H56" s="15">
        <f>VLOOKUP($A56,[1]Hoja1!$A$9:$AM$280,5,0)+VLOOKUP($A56,[1]Hoja1!$A$9:$AM$280,6,0)</f>
        <v>0</v>
      </c>
      <c r="I56" s="15">
        <f>VLOOKUP($A56,[1]Hoja1!$A$9:$AM$280,4,0)</f>
        <v>0</v>
      </c>
      <c r="J56" s="15">
        <f>VLOOKUP($A56,[1]Hoja1!$A$9:$AM$280,8,0)+VLOOKUP($A56,[1]Hoja1!$A$9:$AM$280,9,0)</f>
        <v>0</v>
      </c>
      <c r="K56" s="16">
        <f t="shared" si="22"/>
        <v>5186.1000000000004</v>
      </c>
      <c r="L56" s="15">
        <f>VLOOKUP($A56,[1]Hoja1!$A$9:$AM$280,32,0)</f>
        <v>-17.18</v>
      </c>
      <c r="M56" s="16">
        <f t="shared" si="23"/>
        <v>5203.2800000000007</v>
      </c>
    </row>
    <row r="57" spans="1:13" s="11" customFormat="1" ht="10.5" customHeight="1" x14ac:dyDescent="0.25">
      <c r="A57" s="32" t="s">
        <v>113</v>
      </c>
      <c r="B57" s="17" t="s">
        <v>73</v>
      </c>
      <c r="C57" s="14" t="s">
        <v>72</v>
      </c>
      <c r="D57" s="14" t="s">
        <v>169</v>
      </c>
      <c r="E57" s="15">
        <f t="shared" si="21"/>
        <v>172.87</v>
      </c>
      <c r="F57" s="15">
        <f>VLOOKUP($A57,[1]Hoja1!$A$9:$AM$280,3,0)</f>
        <v>5186.1000000000004</v>
      </c>
      <c r="G57" s="15">
        <f>VLOOKUP($A57,[1]Hoja1!$A$9:$AM$280,7,0)</f>
        <v>0</v>
      </c>
      <c r="H57" s="15">
        <f>VLOOKUP($A57,[1]Hoja1!$A$9:$AM$280,5,0)+VLOOKUP($A57,[1]Hoja1!$A$9:$AM$280,6,0)</f>
        <v>0</v>
      </c>
      <c r="I57" s="15">
        <f>VLOOKUP($A57,[1]Hoja1!$A$9:$AM$280,4,0)</f>
        <v>0</v>
      </c>
      <c r="J57" s="15">
        <f>VLOOKUP($A57,[1]Hoja1!$A$9:$AM$280,8,0)+VLOOKUP($A57,[1]Hoja1!$A$9:$AM$280,9,0)</f>
        <v>0</v>
      </c>
      <c r="K57" s="16">
        <f t="shared" si="22"/>
        <v>5186.1000000000004</v>
      </c>
      <c r="L57" s="15">
        <f>VLOOKUP($A57,[1]Hoja1!$A$9:$AM$280,32,0)</f>
        <v>-17.18</v>
      </c>
      <c r="M57" s="16">
        <f t="shared" si="23"/>
        <v>5203.2800000000007</v>
      </c>
    </row>
    <row r="58" spans="1:13" s="11" customFormat="1" ht="10.5" customHeight="1" x14ac:dyDescent="0.25">
      <c r="A58" s="32" t="s">
        <v>115</v>
      </c>
      <c r="B58" s="17" t="s">
        <v>74</v>
      </c>
      <c r="C58" s="14" t="s">
        <v>72</v>
      </c>
      <c r="D58" s="14" t="s">
        <v>169</v>
      </c>
      <c r="E58" s="15">
        <f t="shared" si="21"/>
        <v>172.87</v>
      </c>
      <c r="F58" s="15">
        <f>VLOOKUP($A58,[1]Hoja1!$A$9:$AM$280,3,0)</f>
        <v>5186.1000000000004</v>
      </c>
      <c r="G58" s="15">
        <f>VLOOKUP($A58,[1]Hoja1!$A$9:$AM$280,7,0)</f>
        <v>0</v>
      </c>
      <c r="H58" s="15">
        <f>VLOOKUP($A58,[1]Hoja1!$A$9:$AM$280,5,0)+VLOOKUP($A58,[1]Hoja1!$A$9:$AM$280,6,0)</f>
        <v>0</v>
      </c>
      <c r="I58" s="15">
        <f>VLOOKUP($A58,[1]Hoja1!$A$9:$AM$280,4,0)</f>
        <v>0</v>
      </c>
      <c r="J58" s="15">
        <f>VLOOKUP($A58,[1]Hoja1!$A$9:$AM$280,8,0)+VLOOKUP($A58,[1]Hoja1!$A$9:$AM$280,9,0)</f>
        <v>0</v>
      </c>
      <c r="K58" s="16">
        <f t="shared" si="22"/>
        <v>5186.1000000000004</v>
      </c>
      <c r="L58" s="15">
        <f>VLOOKUP($A58,[1]Hoja1!$A$9:$AM$280,32,0)</f>
        <v>-17.18</v>
      </c>
      <c r="M58" s="16">
        <f t="shared" si="23"/>
        <v>5203.2800000000007</v>
      </c>
    </row>
    <row r="59" spans="1:13" s="11" customFormat="1" ht="10.5" customHeight="1" x14ac:dyDescent="0.25">
      <c r="A59" s="32" t="s">
        <v>163</v>
      </c>
      <c r="B59" s="17" t="s">
        <v>197</v>
      </c>
      <c r="C59" s="14" t="s">
        <v>72</v>
      </c>
      <c r="D59" s="14" t="s">
        <v>169</v>
      </c>
      <c r="E59" s="15">
        <f t="shared" si="21"/>
        <v>300</v>
      </c>
      <c r="F59" s="15">
        <f>VLOOKUP($A59,[1]Hoja1!$A$9:$AM$280,3,0)</f>
        <v>9000</v>
      </c>
      <c r="G59" s="15">
        <f>VLOOKUP($A59,[1]Hoja1!$A$9:$AM$280,7,0)</f>
        <v>0</v>
      </c>
      <c r="H59" s="15">
        <f>VLOOKUP($A59,[1]Hoja1!$A$9:$AM$280,5,0)+VLOOKUP($A59,[1]Hoja1!$A$9:$AM$280,6,0)</f>
        <v>0</v>
      </c>
      <c r="I59" s="15">
        <f>VLOOKUP($A59,[1]Hoja1!$A$9:$AM$280,4,0)</f>
        <v>0</v>
      </c>
      <c r="J59" s="15">
        <f>VLOOKUP($A59,[1]Hoja1!$A$9:$AM$280,8,0)+VLOOKUP($A59,[1]Hoja1!$A$9:$AM$280,9,0)</f>
        <v>4200</v>
      </c>
      <c r="K59" s="16">
        <f t="shared" si="22"/>
        <v>13200</v>
      </c>
      <c r="L59" s="15">
        <f>VLOOKUP($A59,[1]Hoja1!$A$9:$AM$280,32,0)</f>
        <v>1768.18</v>
      </c>
      <c r="M59" s="16">
        <f t="shared" si="23"/>
        <v>11431.82</v>
      </c>
    </row>
    <row r="60" spans="1:13" s="11" customFormat="1" ht="10.5" customHeight="1" x14ac:dyDescent="0.25">
      <c r="A60" s="32"/>
      <c r="B60" s="17"/>
      <c r="C60" s="14"/>
      <c r="D60" s="14"/>
      <c r="E60" s="15"/>
      <c r="F60" s="15"/>
      <c r="G60" s="14"/>
      <c r="H60" s="14"/>
      <c r="I60" s="14"/>
      <c r="J60" s="14"/>
      <c r="K60" s="16"/>
      <c r="L60" s="16"/>
      <c r="M60" s="16"/>
    </row>
    <row r="61" spans="1:13" s="11" customFormat="1" ht="17.25" customHeight="1" x14ac:dyDescent="0.25">
      <c r="A61" s="6" t="s">
        <v>75</v>
      </c>
      <c r="B61" s="7"/>
      <c r="C61" s="8"/>
      <c r="D61" s="8"/>
      <c r="E61" s="9"/>
      <c r="F61" s="9"/>
      <c r="G61" s="8"/>
      <c r="H61" s="8"/>
      <c r="I61" s="8"/>
      <c r="J61" s="8"/>
      <c r="K61" s="10"/>
      <c r="L61" s="10"/>
      <c r="M61" s="10"/>
    </row>
    <row r="62" spans="1:13" s="11" customFormat="1" ht="12" customHeight="1" x14ac:dyDescent="0.25">
      <c r="A62" s="32" t="s">
        <v>76</v>
      </c>
      <c r="B62" s="13" t="s">
        <v>77</v>
      </c>
      <c r="C62" s="22" t="s">
        <v>17</v>
      </c>
      <c r="D62" s="22" t="s">
        <v>18</v>
      </c>
      <c r="E62" s="15">
        <f t="shared" ref="E62:E65" si="24">+F62/30</f>
        <v>250</v>
      </c>
      <c r="F62" s="15">
        <f>VLOOKUP($A62,[1]Hoja1!$A$9:$AM$280,3,0)</f>
        <v>7500</v>
      </c>
      <c r="G62" s="15">
        <f>VLOOKUP($A62,[1]Hoja1!$A$9:$AM$280,7,0)</f>
        <v>0</v>
      </c>
      <c r="H62" s="15">
        <f>VLOOKUP($A62,[1]Hoja1!$A$9:$AM$280,5,0)+VLOOKUP($A62,[1]Hoja1!$A$9:$AM$280,6,0)</f>
        <v>0</v>
      </c>
      <c r="I62" s="15">
        <f>VLOOKUP($A62,[1]Hoja1!$A$9:$AM$280,4,0)</f>
        <v>0</v>
      </c>
      <c r="J62" s="15">
        <f>VLOOKUP($A62,[1]Hoja1!$A$9:$AM$280,8,0)+VLOOKUP($A62,[1]Hoja1!$A$9:$AM$280,9,0)</f>
        <v>0</v>
      </c>
      <c r="K62" s="16">
        <f t="shared" ref="K62:K65" si="25">SUM(F62:J62)</f>
        <v>7500</v>
      </c>
      <c r="L62" s="15">
        <f>VLOOKUP($A62,[1]Hoja1!$A$9:$AM$280,32,0)</f>
        <v>2973.8</v>
      </c>
      <c r="M62" s="16">
        <f t="shared" ref="M62:M65" si="26">+K62-L62</f>
        <v>4526.2</v>
      </c>
    </row>
    <row r="63" spans="1:13" s="11" customFormat="1" ht="10.5" customHeight="1" x14ac:dyDescent="0.25">
      <c r="A63" s="32" t="s">
        <v>145</v>
      </c>
      <c r="B63" s="13" t="s">
        <v>78</v>
      </c>
      <c r="C63" s="22" t="s">
        <v>17</v>
      </c>
      <c r="D63" s="22" t="s">
        <v>169</v>
      </c>
      <c r="E63" s="15">
        <f t="shared" si="24"/>
        <v>277.77499999999998</v>
      </c>
      <c r="F63" s="15">
        <f>VLOOKUP($A63,[1]Hoja1!$A$9:$AM$280,3,0)</f>
        <v>8333.25</v>
      </c>
      <c r="G63" s="15">
        <f>VLOOKUP($A63,[1]Hoja1!$A$9:$AM$280,7,0)</f>
        <v>0</v>
      </c>
      <c r="H63" s="15">
        <f>VLOOKUP($A63,[1]Hoja1!$A$9:$AM$280,5,0)+VLOOKUP($A63,[1]Hoja1!$A$9:$AM$280,6,0)</f>
        <v>0</v>
      </c>
      <c r="I63" s="15">
        <f>VLOOKUP($A63,[1]Hoja1!$A$9:$AM$280,4,0)</f>
        <v>1666.65</v>
      </c>
      <c r="J63" s="15">
        <f>VLOOKUP($A63,[1]Hoja1!$A$9:$AM$280,8,0)+VLOOKUP($A63,[1]Hoja1!$A$9:$AM$280,9,0)</f>
        <v>5614.72</v>
      </c>
      <c r="K63" s="16">
        <f t="shared" si="25"/>
        <v>15614.619999999999</v>
      </c>
      <c r="L63" s="15">
        <f>VLOOKUP($A63,[1]Hoja1!$A$9:$AM$280,32,0)</f>
        <v>2355.1</v>
      </c>
      <c r="M63" s="16">
        <f t="shared" si="26"/>
        <v>13259.519999999999</v>
      </c>
    </row>
    <row r="64" spans="1:13" s="11" customFormat="1" ht="10.5" customHeight="1" x14ac:dyDescent="0.25">
      <c r="A64" s="32" t="s">
        <v>172</v>
      </c>
      <c r="B64" s="13" t="s">
        <v>173</v>
      </c>
      <c r="C64" s="22" t="s">
        <v>17</v>
      </c>
      <c r="D64" s="22" t="s">
        <v>169</v>
      </c>
      <c r="E64" s="15">
        <f t="shared" ref="E64" si="27">+F64/30</f>
        <v>268.2</v>
      </c>
      <c r="F64" s="15">
        <f>VLOOKUP($A64,[1]Hoja1!$A$9:$AM$280,3,0)</f>
        <v>8046</v>
      </c>
      <c r="G64" s="15">
        <f>VLOOKUP($A64,[1]Hoja1!$A$9:$AM$280,7,0)</f>
        <v>0</v>
      </c>
      <c r="H64" s="15">
        <f>VLOOKUP($A64,[1]Hoja1!$A$9:$AM$280,5,0)+VLOOKUP($A64,[1]Hoja1!$A$9:$AM$280,6,0)</f>
        <v>0</v>
      </c>
      <c r="I64" s="15">
        <f>VLOOKUP($A64,[1]Hoja1!$A$9:$AM$280,4,0)</f>
        <v>0</v>
      </c>
      <c r="J64" s="15">
        <f>VLOOKUP($A64,[1]Hoja1!$A$9:$AM$280,8,0)+VLOOKUP($A64,[1]Hoja1!$A$9:$AM$280,9,0)</f>
        <v>3813.9</v>
      </c>
      <c r="K64" s="16">
        <f t="shared" ref="K64" si="28">SUM(F64:J64)</f>
        <v>11859.9</v>
      </c>
      <c r="L64" s="15">
        <f>VLOOKUP($A64,[1]Hoja1!$A$9:$AM$280,32,0)</f>
        <v>1587.6</v>
      </c>
      <c r="M64" s="16">
        <f t="shared" ref="M64" si="29">+K64-L64</f>
        <v>10272.299999999999</v>
      </c>
    </row>
    <row r="65" spans="1:13" s="11" customFormat="1" ht="10.5" customHeight="1" x14ac:dyDescent="0.25">
      <c r="A65" s="32" t="s">
        <v>206</v>
      </c>
      <c r="B65" s="13" t="s">
        <v>207</v>
      </c>
      <c r="C65" s="22" t="s">
        <v>34</v>
      </c>
      <c r="D65" s="22" t="s">
        <v>169</v>
      </c>
      <c r="E65" s="15">
        <v>475</v>
      </c>
      <c r="F65" s="15">
        <f>VLOOKUP($A65,[1]Hoja1!$A$9:$AM$280,3,0)</f>
        <v>4750</v>
      </c>
      <c r="G65" s="15">
        <f>VLOOKUP($A65,[1]Hoja1!$A$9:$AM$280,7,0)</f>
        <v>0</v>
      </c>
      <c r="H65" s="15">
        <f>VLOOKUP($A65,[1]Hoja1!$A$9:$AM$280,5,0)+VLOOKUP($A65,[1]Hoja1!$A$9:$AM$280,6,0)</f>
        <v>0</v>
      </c>
      <c r="I65" s="15">
        <f>VLOOKUP($A65,[1]Hoja1!$A$9:$AM$280,4,0)</f>
        <v>0</v>
      </c>
      <c r="J65" s="15">
        <f>VLOOKUP($A65,[1]Hoja1!$A$9:$AM$280,8,0)+VLOOKUP($A65,[1]Hoja1!$A$9:$AM$280,9,0)</f>
        <v>7143.78</v>
      </c>
      <c r="K65" s="16">
        <f t="shared" si="25"/>
        <v>11893.779999999999</v>
      </c>
      <c r="L65" s="15">
        <f>VLOOKUP($A65,[1]Hoja1!$A$9:$AM$280,32,0)</f>
        <v>2040.69</v>
      </c>
      <c r="M65" s="16">
        <f t="shared" si="26"/>
        <v>9853.0899999999983</v>
      </c>
    </row>
    <row r="66" spans="1:13" x14ac:dyDescent="0.25">
      <c r="A66" s="32"/>
    </row>
    <row r="67" spans="1:13" s="11" customFormat="1" ht="10.5" customHeight="1" x14ac:dyDescent="0.25">
      <c r="A67" s="32"/>
      <c r="B67" s="17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3" s="11" customFormat="1" ht="17.25" customHeight="1" x14ac:dyDescent="0.25">
      <c r="A68" s="6" t="s">
        <v>125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3" s="11" customFormat="1" ht="10.5" customHeight="1" x14ac:dyDescent="0.25">
      <c r="A69" s="32" t="s">
        <v>174</v>
      </c>
      <c r="B69" s="13" t="s">
        <v>175</v>
      </c>
      <c r="C69" s="22" t="s">
        <v>176</v>
      </c>
      <c r="D69" s="22" t="s">
        <v>18</v>
      </c>
      <c r="E69" s="15">
        <f>+F69/30</f>
        <v>174</v>
      </c>
      <c r="F69" s="15">
        <f>VLOOKUP($A69,[1]Hoja1!$A$9:$AM$280,3,0)</f>
        <v>5220</v>
      </c>
      <c r="G69" s="15">
        <f>VLOOKUP($A69,[1]Hoja1!$A$9:$AM$280,7,0)</f>
        <v>7913.42</v>
      </c>
      <c r="H69" s="15">
        <f>VLOOKUP($A69,[1]Hoja1!$A$9:$AM$280,5,0)+VLOOKUP($A69,[1]Hoja1!$A$9:$AM$280,6,0)</f>
        <v>714.12</v>
      </c>
      <c r="I69" s="15">
        <f>VLOOKUP($A69,[1]Hoja1!$A$9:$AM$280,4,0)</f>
        <v>2040.33</v>
      </c>
      <c r="J69" s="15">
        <f>VLOOKUP($A69,[1]Hoja1!$A$9:$AM$280,8,0)+VLOOKUP($A69,[1]Hoja1!$A$9:$AM$280,9,0)</f>
        <v>3494.74</v>
      </c>
      <c r="K69" s="16">
        <f>SUM(F69:J69)</f>
        <v>19382.61</v>
      </c>
      <c r="L69" s="15">
        <f>VLOOKUP($A69,[1]Hoja1!$A$9:$AM$280,32,0)</f>
        <v>2742.02</v>
      </c>
      <c r="M69" s="16">
        <f>+K69-L69</f>
        <v>16640.59</v>
      </c>
    </row>
    <row r="70" spans="1:13" s="11" customFormat="1" ht="10.5" customHeight="1" x14ac:dyDescent="0.25">
      <c r="A70" s="32"/>
      <c r="B70" s="17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3" s="11" customFormat="1" ht="17.25" customHeight="1" x14ac:dyDescent="0.25">
      <c r="A71" s="6" t="s">
        <v>79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3" s="11" customFormat="1" ht="10.5" customHeight="1" x14ac:dyDescent="0.25">
      <c r="A72" s="32" t="s">
        <v>80</v>
      </c>
      <c r="B72" s="13" t="s">
        <v>81</v>
      </c>
      <c r="C72" s="22" t="s">
        <v>82</v>
      </c>
      <c r="D72" s="22" t="s">
        <v>18</v>
      </c>
      <c r="E72" s="15">
        <f t="shared" ref="E72:E73" si="30">+F72/30</f>
        <v>330.60999999999996</v>
      </c>
      <c r="F72" s="15">
        <f>VLOOKUP($A72,[1]Hoja1!$A$9:$AM$280,3,0)</f>
        <v>9918.2999999999993</v>
      </c>
      <c r="G72" s="15">
        <f>VLOOKUP($A72,[1]Hoja1!$A$9:$AM$280,7,0)</f>
        <v>0</v>
      </c>
      <c r="H72" s="15">
        <f>VLOOKUP($A72,[1]Hoja1!$A$9:$AM$280,5,0)+VLOOKUP($A72,[1]Hoja1!$A$9:$AM$280,6,0)</f>
        <v>0</v>
      </c>
      <c r="I72" s="15">
        <f>VLOOKUP($A72,[1]Hoja1!$A$9:$AM$280,4,0)</f>
        <v>0</v>
      </c>
      <c r="J72" s="15">
        <f>VLOOKUP($A72,[1]Hoja1!$A$9:$AM$280,8,0)+VLOOKUP($A72,[1]Hoja1!$A$9:$AM$280,9,0)</f>
        <v>0</v>
      </c>
      <c r="K72" s="16">
        <f t="shared" ref="K72:K73" si="31">SUM(F72:J72)</f>
        <v>9918.2999999999993</v>
      </c>
      <c r="L72" s="15">
        <f>VLOOKUP($A72,[1]Hoja1!$A$9:$AM$280,32,0)</f>
        <v>1114.3399999999999</v>
      </c>
      <c r="M72" s="16">
        <f t="shared" ref="M72:M73" si="32">+K72-L72</f>
        <v>8803.9599999999991</v>
      </c>
    </row>
    <row r="73" spans="1:13" s="11" customFormat="1" ht="10.5" customHeight="1" x14ac:dyDescent="0.25">
      <c r="A73" s="32" t="s">
        <v>146</v>
      </c>
      <c r="B73" s="17" t="s">
        <v>136</v>
      </c>
      <c r="C73" s="14" t="s">
        <v>137</v>
      </c>
      <c r="D73" s="14" t="s">
        <v>169</v>
      </c>
      <c r="E73" s="15">
        <f t="shared" si="30"/>
        <v>475</v>
      </c>
      <c r="F73" s="15">
        <f>VLOOKUP($A73,[1]Hoja1!$A$9:$AM$280,3,0)</f>
        <v>14250</v>
      </c>
      <c r="G73" s="15">
        <f>VLOOKUP($A73,[1]Hoja1!$A$9:$AM$280,7,0)</f>
        <v>0</v>
      </c>
      <c r="H73" s="15">
        <f>VLOOKUP($A73,[1]Hoja1!$A$9:$AM$280,5,0)+VLOOKUP($A73,[1]Hoja1!$A$9:$AM$280,6,0)</f>
        <v>0</v>
      </c>
      <c r="I73" s="15">
        <f>VLOOKUP($A73,[1]Hoja1!$A$9:$AM$280,4,0)</f>
        <v>0</v>
      </c>
      <c r="J73" s="15">
        <f>VLOOKUP($A73,[1]Hoja1!$A$9:$AM$280,8,0)+VLOOKUP($A73,[1]Hoja1!$A$9:$AM$280,9,0)</f>
        <v>9537.56</v>
      </c>
      <c r="K73" s="16">
        <f t="shared" si="31"/>
        <v>23787.559999999998</v>
      </c>
      <c r="L73" s="15">
        <f>VLOOKUP($A73,[1]Hoja1!$A$9:$AM$280,32,0)</f>
        <v>4346.04</v>
      </c>
      <c r="M73" s="16">
        <f t="shared" si="32"/>
        <v>19441.519999999997</v>
      </c>
    </row>
    <row r="74" spans="1:13" s="11" customFormat="1" ht="10.5" customHeight="1" x14ac:dyDescent="0.25">
      <c r="A74" s="32"/>
      <c r="B74" s="17"/>
      <c r="C74" s="14"/>
      <c r="D74" s="14"/>
      <c r="E74" s="15"/>
      <c r="F74" s="15"/>
      <c r="G74" s="14"/>
      <c r="H74" s="14"/>
      <c r="I74" s="14"/>
      <c r="J74" s="14"/>
      <c r="K74" s="16"/>
      <c r="L74" s="16"/>
      <c r="M74" s="16"/>
    </row>
    <row r="75" spans="1:13" s="11" customFormat="1" ht="17.25" customHeight="1" x14ac:dyDescent="0.25">
      <c r="A75" s="6" t="s">
        <v>126</v>
      </c>
      <c r="B75" s="7"/>
      <c r="C75" s="8"/>
      <c r="D75" s="8"/>
      <c r="E75" s="9"/>
      <c r="F75" s="9"/>
      <c r="G75" s="8"/>
      <c r="H75" s="8"/>
      <c r="I75" s="8"/>
      <c r="J75" s="8"/>
      <c r="K75" s="10"/>
      <c r="L75" s="10"/>
      <c r="M75" s="10"/>
    </row>
    <row r="76" spans="1:13" s="11" customFormat="1" ht="10.5" customHeight="1" x14ac:dyDescent="0.25">
      <c r="A76" s="32" t="s">
        <v>147</v>
      </c>
      <c r="B76" s="13" t="s">
        <v>127</v>
      </c>
      <c r="C76" s="22" t="s">
        <v>17</v>
      </c>
      <c r="D76" s="14" t="s">
        <v>169</v>
      </c>
      <c r="E76" s="15">
        <f t="shared" ref="E76:E77" si="33">+F76/30</f>
        <v>200</v>
      </c>
      <c r="F76" s="15">
        <f>VLOOKUP($A76,[1]Hoja1!$A$9:$AM$280,3,0)</f>
        <v>6000</v>
      </c>
      <c r="G76" s="15">
        <f>VLOOKUP($A76,[1]Hoja1!$A$9:$AM$280,7,0)</f>
        <v>0</v>
      </c>
      <c r="H76" s="15">
        <f>VLOOKUP($A76,[1]Hoja1!$A$9:$AM$280,5,0)+VLOOKUP($A76,[1]Hoja1!$A$9:$AM$280,6,0)</f>
        <v>0</v>
      </c>
      <c r="I76" s="15">
        <f>VLOOKUP($A76,[1]Hoja1!$A$9:$AM$280,4,0)</f>
        <v>0</v>
      </c>
      <c r="J76" s="15">
        <f>VLOOKUP($A76,[1]Hoja1!$A$9:$AM$280,8,0)+VLOOKUP($A76,[1]Hoja1!$A$9:$AM$280,9,0)</f>
        <v>2139.6999999999998</v>
      </c>
      <c r="K76" s="16">
        <f t="shared" ref="K76:K77" si="34">SUM(F76:J76)</f>
        <v>8139.7</v>
      </c>
      <c r="L76" s="15">
        <f>VLOOKUP($A76,[1]Hoja1!$A$9:$AM$280,32,0)</f>
        <v>832.48</v>
      </c>
      <c r="M76" s="16">
        <f t="shared" ref="M76:M77" si="35">+K76-L76</f>
        <v>7307.2199999999993</v>
      </c>
    </row>
    <row r="77" spans="1:13" s="11" customFormat="1" ht="10.5" customHeight="1" x14ac:dyDescent="0.25">
      <c r="A77" s="32" t="s">
        <v>148</v>
      </c>
      <c r="B77" s="17" t="s">
        <v>128</v>
      </c>
      <c r="C77" s="14" t="s">
        <v>17</v>
      </c>
      <c r="D77" s="14" t="s">
        <v>169</v>
      </c>
      <c r="E77" s="15">
        <f t="shared" si="33"/>
        <v>200</v>
      </c>
      <c r="F77" s="15">
        <f>VLOOKUP($A77,[1]Hoja1!$A$9:$AM$280,3,0)</f>
        <v>6000</v>
      </c>
      <c r="G77" s="15">
        <f>VLOOKUP($A77,[1]Hoja1!$A$9:$AM$280,7,0)</f>
        <v>0</v>
      </c>
      <c r="H77" s="15">
        <f>VLOOKUP($A77,[1]Hoja1!$A$9:$AM$280,5,0)+VLOOKUP($A77,[1]Hoja1!$A$9:$AM$280,6,0)</f>
        <v>0</v>
      </c>
      <c r="I77" s="15">
        <f>VLOOKUP($A77,[1]Hoja1!$A$9:$AM$280,4,0)</f>
        <v>0</v>
      </c>
      <c r="J77" s="15">
        <f>VLOOKUP($A77,[1]Hoja1!$A$9:$AM$280,8,0)+VLOOKUP($A77,[1]Hoja1!$A$9:$AM$280,9,0)</f>
        <v>2139.6999999999998</v>
      </c>
      <c r="K77" s="16">
        <f t="shared" si="34"/>
        <v>8139.7</v>
      </c>
      <c r="L77" s="15">
        <f>VLOOKUP($A77,[1]Hoja1!$A$9:$AM$280,32,0)</f>
        <v>832.48</v>
      </c>
      <c r="M77" s="16">
        <f t="shared" si="35"/>
        <v>7307.2199999999993</v>
      </c>
    </row>
    <row r="78" spans="1:13" s="11" customFormat="1" ht="10.5" customHeight="1" x14ac:dyDescent="0.25">
      <c r="A78" s="32"/>
      <c r="B78" s="17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3" s="11" customFormat="1" ht="17.25" customHeight="1" x14ac:dyDescent="0.25">
      <c r="A79" s="6" t="s">
        <v>83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3" s="11" customFormat="1" ht="10.5" customHeight="1" x14ac:dyDescent="0.25">
      <c r="A80" s="32" t="s">
        <v>84</v>
      </c>
      <c r="B80" s="13" t="s">
        <v>85</v>
      </c>
      <c r="C80" s="22" t="s">
        <v>86</v>
      </c>
      <c r="D80" s="22" t="s">
        <v>18</v>
      </c>
      <c r="E80" s="15">
        <f>+F80/30</f>
        <v>436.25</v>
      </c>
      <c r="F80" s="15">
        <f>VLOOKUP($A80,[1]Hoja1!$A$9:$AM$280,3,0)</f>
        <v>13087.5</v>
      </c>
      <c r="G80" s="15">
        <f>VLOOKUP($A80,[1]Hoja1!$A$9:$AM$280,7,0)</f>
        <v>0</v>
      </c>
      <c r="H80" s="15">
        <f>VLOOKUP($A80,[1]Hoja1!$A$9:$AM$280,5,0)+VLOOKUP($A80,[1]Hoja1!$A$9:$AM$280,6,0)</f>
        <v>0</v>
      </c>
      <c r="I80" s="15">
        <f>VLOOKUP($A80,[1]Hoja1!$A$9:$AM$280,4,0)</f>
        <v>0</v>
      </c>
      <c r="J80" s="15">
        <f>VLOOKUP($A80,[1]Hoja1!$A$9:$AM$280,8,0)+VLOOKUP($A80,[1]Hoja1!$A$9:$AM$280,9,0)</f>
        <v>0</v>
      </c>
      <c r="K80" s="16">
        <f>SUM(F80:J80)</f>
        <v>13087.5</v>
      </c>
      <c r="L80" s="15">
        <f>VLOOKUP($A80,[1]Hoja1!$A$9:$AM$280,32,0)</f>
        <v>5401.26</v>
      </c>
      <c r="M80" s="16">
        <f>+K80-L80</f>
        <v>7686.24</v>
      </c>
    </row>
    <row r="81" spans="1:13" s="11" customFormat="1" ht="10.5" customHeight="1" x14ac:dyDescent="0.25">
      <c r="A81" s="32"/>
      <c r="B81" s="17"/>
      <c r="C81" s="14"/>
      <c r="D81" s="14"/>
      <c r="E81" s="15"/>
      <c r="F81" s="15"/>
      <c r="G81" s="14"/>
      <c r="H81" s="14"/>
      <c r="I81" s="14"/>
      <c r="J81" s="14"/>
      <c r="K81" s="16"/>
      <c r="L81" s="16"/>
      <c r="M81" s="16"/>
    </row>
    <row r="82" spans="1:13" s="11" customFormat="1" ht="17.25" customHeight="1" x14ac:dyDescent="0.25">
      <c r="A82" s="6" t="s">
        <v>87</v>
      </c>
      <c r="B82" s="7"/>
      <c r="C82" s="8"/>
      <c r="D82" s="8"/>
      <c r="E82" s="9"/>
      <c r="F82" s="9"/>
      <c r="G82" s="8"/>
      <c r="H82" s="8"/>
      <c r="I82" s="8"/>
      <c r="J82" s="8"/>
      <c r="K82" s="10"/>
      <c r="L82" s="10"/>
      <c r="M82" s="10"/>
    </row>
    <row r="83" spans="1:13" s="11" customFormat="1" ht="10.5" customHeight="1" x14ac:dyDescent="0.25">
      <c r="A83" s="32" t="s">
        <v>88</v>
      </c>
      <c r="B83" s="13" t="s">
        <v>89</v>
      </c>
      <c r="C83" s="22" t="s">
        <v>17</v>
      </c>
      <c r="D83" s="22" t="s">
        <v>18</v>
      </c>
      <c r="E83" s="15">
        <f t="shared" ref="E83:E84" si="36">+F83/30</f>
        <v>326.69</v>
      </c>
      <c r="F83" s="15">
        <f>VLOOKUP($A83,[1]Hoja1!$A$9:$AM$280,3,0)</f>
        <v>9800.7000000000007</v>
      </c>
      <c r="G83" s="15">
        <f>VLOOKUP($A83,[1]Hoja1!$A$9:$AM$280,7,0)</f>
        <v>0</v>
      </c>
      <c r="H83" s="15">
        <f>VLOOKUP($A83,[1]Hoja1!$A$9:$AM$280,5,0)+VLOOKUP($A83,[1]Hoja1!$A$9:$AM$280,6,0)</f>
        <v>0</v>
      </c>
      <c r="I83" s="15">
        <f>VLOOKUP($A83,[1]Hoja1!$A$9:$AM$280,4,0)</f>
        <v>0</v>
      </c>
      <c r="J83" s="15">
        <f>VLOOKUP($A83,[1]Hoja1!$A$9:$AM$280,8,0)+VLOOKUP($A83,[1]Hoja1!$A$9:$AM$280,9,0)</f>
        <v>0</v>
      </c>
      <c r="K83" s="16">
        <f t="shared" ref="K83:K84" si="37">SUM(F83:J83)</f>
        <v>9800.7000000000007</v>
      </c>
      <c r="L83" s="15">
        <f>VLOOKUP($A83,[1]Hoja1!$A$9:$AM$280,32,0)</f>
        <v>1091.74</v>
      </c>
      <c r="M83" s="16">
        <f t="shared" ref="M83:M84" si="38">+K83-L83</f>
        <v>8708.9600000000009</v>
      </c>
    </row>
    <row r="84" spans="1:13" s="11" customFormat="1" ht="10.5" customHeight="1" x14ac:dyDescent="0.25">
      <c r="A84" s="32" t="s">
        <v>140</v>
      </c>
      <c r="B84" s="13" t="s">
        <v>129</v>
      </c>
      <c r="C84" s="22" t="s">
        <v>130</v>
      </c>
      <c r="D84" s="22" t="s">
        <v>18</v>
      </c>
      <c r="E84" s="15">
        <f t="shared" si="36"/>
        <v>333</v>
      </c>
      <c r="F84" s="15">
        <f>VLOOKUP($A84,[1]Hoja1!$A$9:$AM$280,3,0)</f>
        <v>9990</v>
      </c>
      <c r="G84" s="15">
        <f>VLOOKUP($A84,[1]Hoja1!$A$9:$AM$280,7,0)</f>
        <v>0</v>
      </c>
      <c r="H84" s="15">
        <f>VLOOKUP($A84,[1]Hoja1!$A$9:$AM$280,5,0)+VLOOKUP($A84,[1]Hoja1!$A$9:$AM$280,6,0)</f>
        <v>0</v>
      </c>
      <c r="I84" s="15">
        <f>VLOOKUP($A84,[1]Hoja1!$A$9:$AM$280,4,0)</f>
        <v>0</v>
      </c>
      <c r="J84" s="15">
        <f>VLOOKUP($A84,[1]Hoja1!$A$9:$AM$280,8,0)+VLOOKUP($A84,[1]Hoja1!$A$9:$AM$280,9,0)</f>
        <v>1120.74</v>
      </c>
      <c r="K84" s="16">
        <f t="shared" si="37"/>
        <v>11110.74</v>
      </c>
      <c r="L84" s="15">
        <f>VLOOKUP($A84,[1]Hoja1!$A$9:$AM$280,32,0)</f>
        <v>1340.08</v>
      </c>
      <c r="M84" s="16">
        <f t="shared" si="38"/>
        <v>9770.66</v>
      </c>
    </row>
    <row r="85" spans="1:13" s="11" customFormat="1" ht="10.5" customHeight="1" x14ac:dyDescent="0.25">
      <c r="A85" s="32"/>
      <c r="B85" s="17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3" s="11" customFormat="1" ht="17.25" customHeight="1" x14ac:dyDescent="0.25">
      <c r="A86" s="6" t="s">
        <v>90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3" s="11" customFormat="1" ht="10.5" customHeight="1" x14ac:dyDescent="0.25">
      <c r="A87" s="32" t="s">
        <v>91</v>
      </c>
      <c r="B87" s="13" t="s">
        <v>92</v>
      </c>
      <c r="C87" s="22" t="s">
        <v>17</v>
      </c>
      <c r="D87" s="22" t="s">
        <v>18</v>
      </c>
      <c r="E87" s="15">
        <f>+F87/30</f>
        <v>305.60000000000002</v>
      </c>
      <c r="F87" s="15">
        <f>VLOOKUP($A87,[1]Hoja1!$A$9:$AM$280,3,0)</f>
        <v>9168</v>
      </c>
      <c r="G87" s="15">
        <f>VLOOKUP($A87,[1]Hoja1!$A$9:$AM$280,7,0)</f>
        <v>0</v>
      </c>
      <c r="H87" s="15">
        <f>VLOOKUP($A87,[1]Hoja1!$A$9:$AM$280,5,0)+VLOOKUP($A87,[1]Hoja1!$A$9:$AM$280,6,0)</f>
        <v>0</v>
      </c>
      <c r="I87" s="15">
        <f>VLOOKUP($A87,[1]Hoja1!$A$9:$AM$280,4,0)</f>
        <v>0</v>
      </c>
      <c r="J87" s="15">
        <f>VLOOKUP($A87,[1]Hoja1!$A$9:$AM$280,8,0)+VLOOKUP($A87,[1]Hoja1!$A$9:$AM$280,9,0)</f>
        <v>0</v>
      </c>
      <c r="K87" s="16">
        <f>SUM(F87:J87)</f>
        <v>9168</v>
      </c>
      <c r="L87" s="15">
        <f>VLOOKUP($A87,[1]Hoja1!$A$9:$AM$280,32,0)</f>
        <v>986.58</v>
      </c>
      <c r="M87" s="16">
        <f>+K87-L87</f>
        <v>8181.42</v>
      </c>
    </row>
    <row r="88" spans="1:13" s="11" customFormat="1" ht="10.5" customHeight="1" x14ac:dyDescent="0.25">
      <c r="A88" s="32"/>
      <c r="B88" s="17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3" s="11" customFormat="1" ht="17.25" customHeight="1" x14ac:dyDescent="0.25">
      <c r="A89" s="6" t="s">
        <v>93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3" s="11" customFormat="1" ht="10.5" customHeight="1" x14ac:dyDescent="0.25">
      <c r="A90" s="32" t="s">
        <v>94</v>
      </c>
      <c r="B90" s="13" t="s">
        <v>95</v>
      </c>
      <c r="C90" s="22" t="s">
        <v>17</v>
      </c>
      <c r="D90" s="22" t="s">
        <v>18</v>
      </c>
      <c r="E90" s="15">
        <f>+F90/30</f>
        <v>480.3</v>
      </c>
      <c r="F90" s="15">
        <f>VLOOKUP($A90,[1]Hoja1!$A$9:$AM$280,3,0)</f>
        <v>14409</v>
      </c>
      <c r="G90" s="15">
        <f>VLOOKUP($A90,[1]Hoja1!$A$9:$AM$280,7,0)</f>
        <v>0</v>
      </c>
      <c r="H90" s="15">
        <f>VLOOKUP($A90,[1]Hoja1!$A$9:$AM$280,5,0)+VLOOKUP($A90,[1]Hoja1!$A$9:$AM$280,6,0)</f>
        <v>0</v>
      </c>
      <c r="I90" s="15">
        <f>VLOOKUP($A90,[1]Hoja1!$A$9:$AM$280,4,0)</f>
        <v>0</v>
      </c>
      <c r="J90" s="15">
        <f>VLOOKUP($A90,[1]Hoja1!$A$9:$AM$280,8,0)+VLOOKUP($A90,[1]Hoja1!$A$9:$AM$280,9,0)</f>
        <v>0</v>
      </c>
      <c r="K90" s="16">
        <f>SUM(F90:J90)</f>
        <v>14409</v>
      </c>
      <c r="L90" s="15">
        <f>VLOOKUP($A90,[1]Hoja1!$A$9:$AM$280,32,0)</f>
        <v>6097.6</v>
      </c>
      <c r="M90" s="16">
        <f>+K90-L90</f>
        <v>8311.4</v>
      </c>
    </row>
    <row r="91" spans="1:13" s="11" customFormat="1" ht="10.5" customHeight="1" x14ac:dyDescent="0.25">
      <c r="A91" s="32"/>
      <c r="B91" s="17"/>
      <c r="C91" s="14"/>
      <c r="D91" s="14"/>
      <c r="E91" s="15"/>
      <c r="F91" s="15"/>
      <c r="G91" s="14"/>
      <c r="H91" s="14"/>
      <c r="I91" s="14"/>
      <c r="J91" s="14"/>
      <c r="K91" s="16"/>
      <c r="L91" s="16"/>
      <c r="M91" s="16"/>
    </row>
    <row r="92" spans="1:13" s="11" customFormat="1" ht="17.25" customHeight="1" x14ac:dyDescent="0.25">
      <c r="A92" s="6" t="s">
        <v>194</v>
      </c>
      <c r="B92" s="7"/>
      <c r="C92" s="8"/>
      <c r="D92" s="8"/>
      <c r="E92" s="9"/>
      <c r="F92" s="9"/>
      <c r="G92" s="8"/>
      <c r="H92" s="8"/>
      <c r="I92" s="8"/>
      <c r="J92" s="8"/>
      <c r="K92" s="10"/>
      <c r="L92" s="10"/>
      <c r="M92" s="10"/>
    </row>
    <row r="93" spans="1:13" s="11" customFormat="1" ht="10.5" customHeight="1" x14ac:dyDescent="0.25">
      <c r="A93" s="32" t="s">
        <v>98</v>
      </c>
      <c r="B93" s="13" t="s">
        <v>99</v>
      </c>
      <c r="C93" s="22" t="s">
        <v>17</v>
      </c>
      <c r="D93" s="22" t="s">
        <v>18</v>
      </c>
      <c r="E93" s="15">
        <f t="shared" ref="E93" si="39">+F93/30</f>
        <v>263.94</v>
      </c>
      <c r="F93" s="15">
        <f>VLOOKUP($A93,[1]Hoja1!$A$9:$AM$280,3,0)</f>
        <v>7918.2</v>
      </c>
      <c r="G93" s="15">
        <f>VLOOKUP($A93,[1]Hoja1!$A$9:$AM$280,7,0)</f>
        <v>0</v>
      </c>
      <c r="H93" s="15">
        <f>VLOOKUP($A93,[1]Hoja1!$A$9:$AM$280,5,0)+VLOOKUP($A93,[1]Hoja1!$A$9:$AM$280,6,0)</f>
        <v>0</v>
      </c>
      <c r="I93" s="15">
        <f>VLOOKUP($A93,[1]Hoja1!$A$9:$AM$280,4,0)</f>
        <v>0</v>
      </c>
      <c r="J93" s="15">
        <f>VLOOKUP($A93,[1]Hoja1!$A$9:$AM$280,8,0)+VLOOKUP($A93,[1]Hoja1!$A$9:$AM$280,9,0)</f>
        <v>0</v>
      </c>
      <c r="K93" s="16">
        <f t="shared" ref="K93:K94" si="40">SUM(F93:J93)</f>
        <v>7918.2</v>
      </c>
      <c r="L93" s="15">
        <f>VLOOKUP($A93,[1]Hoja1!$A$9:$AM$280,32,0)</f>
        <v>810.54</v>
      </c>
      <c r="M93" s="16">
        <f t="shared" ref="M93:M94" si="41">+K93-L93</f>
        <v>7107.66</v>
      </c>
    </row>
    <row r="94" spans="1:13" s="11" customFormat="1" ht="10.5" customHeight="1" x14ac:dyDescent="0.25">
      <c r="A94" s="32" t="s">
        <v>195</v>
      </c>
      <c r="B94" s="13" t="s">
        <v>196</v>
      </c>
      <c r="C94" s="22" t="s">
        <v>17</v>
      </c>
      <c r="D94" s="14" t="s">
        <v>169</v>
      </c>
      <c r="E94" s="15">
        <v>220</v>
      </c>
      <c r="F94" s="15">
        <f>VLOOKUP($A94,[1]Hoja1!$A$9:$AM$280,3,0)</f>
        <v>5486.1</v>
      </c>
      <c r="G94" s="15">
        <f>VLOOKUP($A94,[1]Hoja1!$A$9:$AM$280,7,0)</f>
        <v>0</v>
      </c>
      <c r="H94" s="15">
        <f>VLOOKUP($A94,[1]Hoja1!$A$9:$AM$280,5,0)+VLOOKUP($A94,[1]Hoja1!$A$9:$AM$280,6,0)</f>
        <v>0</v>
      </c>
      <c r="I94" s="15">
        <f>VLOOKUP($A94,[1]Hoja1!$A$9:$AM$280,4,0)</f>
        <v>0</v>
      </c>
      <c r="J94" s="15">
        <f>VLOOKUP($A94,[1]Hoja1!$A$9:$AM$280,8,0)+VLOOKUP($A94,[1]Hoja1!$A$9:$AM$280,9,0)</f>
        <v>2073.9</v>
      </c>
      <c r="K94" s="16">
        <f t="shared" si="40"/>
        <v>7560</v>
      </c>
      <c r="L94" s="15">
        <f>VLOOKUP($A94,[1]Hoja1!$A$9:$AM$280,32,0)</f>
        <v>2146.42</v>
      </c>
      <c r="M94" s="16">
        <f t="shared" si="41"/>
        <v>5413.58</v>
      </c>
    </row>
    <row r="95" spans="1:13" s="11" customFormat="1" ht="10.5" customHeight="1" x14ac:dyDescent="0.25">
      <c r="A95" s="32"/>
      <c r="B95" s="17"/>
      <c r="C95" s="14"/>
      <c r="D95" s="14"/>
      <c r="E95" s="15"/>
      <c r="F95" s="15"/>
      <c r="G95" s="14"/>
      <c r="H95" s="14"/>
      <c r="I95" s="14"/>
      <c r="J95" s="14"/>
      <c r="K95" s="16"/>
      <c r="L95" s="16"/>
      <c r="M95" s="16"/>
    </row>
    <row r="96" spans="1:13" s="11" customFormat="1" ht="17.25" customHeight="1" x14ac:dyDescent="0.25">
      <c r="A96" s="6" t="s">
        <v>97</v>
      </c>
      <c r="B96" s="7"/>
      <c r="C96" s="8"/>
      <c r="D96" s="8"/>
      <c r="E96" s="9"/>
      <c r="F96" s="9"/>
      <c r="G96" s="8"/>
      <c r="H96" s="8"/>
      <c r="I96" s="8"/>
      <c r="J96" s="8"/>
      <c r="K96" s="10"/>
      <c r="L96" s="10"/>
      <c r="M96" s="10"/>
    </row>
    <row r="97" spans="1:13" s="11" customFormat="1" ht="10.5" customHeight="1" x14ac:dyDescent="0.25">
      <c r="A97" s="32" t="s">
        <v>100</v>
      </c>
      <c r="B97" s="13" t="s">
        <v>101</v>
      </c>
      <c r="C97" s="22" t="s">
        <v>46</v>
      </c>
      <c r="D97" s="22" t="s">
        <v>18</v>
      </c>
      <c r="E97" s="15">
        <v>0</v>
      </c>
      <c r="F97" s="15">
        <f>VLOOKUP($A97,[1]Hoja1!$A$9:$AM$280,3,0)</f>
        <v>0</v>
      </c>
      <c r="G97" s="15">
        <f>VLOOKUP($A97,[1]Hoja1!$A$9:$AM$280,7,0)</f>
        <v>0</v>
      </c>
      <c r="H97" s="15">
        <f>VLOOKUP($A97,[1]Hoja1!$A$9:$AM$280,5,0)+VLOOKUP($A97,[1]Hoja1!$A$9:$AM$280,6,0)</f>
        <v>0</v>
      </c>
      <c r="I97" s="15">
        <f>VLOOKUP($A97,[1]Hoja1!$A$9:$AM$280,4,0)</f>
        <v>0</v>
      </c>
      <c r="J97" s="15">
        <f>VLOOKUP($A97,[1]Hoja1!$A$9:$AM$280,8,0)+VLOOKUP($A97,[1]Hoja1!$A$9:$AM$280,9,0)</f>
        <v>0</v>
      </c>
      <c r="K97" s="16">
        <f t="shared" ref="K97:K100" si="42">SUM(F97:J97)</f>
        <v>0</v>
      </c>
      <c r="L97" s="15">
        <f>VLOOKUP($A97,[1]Hoja1!$A$9:$AM$280,32,0)</f>
        <v>0</v>
      </c>
      <c r="M97" s="16">
        <f t="shared" ref="M97:M100" si="43">+K97-L97</f>
        <v>0</v>
      </c>
    </row>
    <row r="98" spans="1:13" s="11" customFormat="1" ht="10.5" customHeight="1" x14ac:dyDescent="0.25">
      <c r="A98" s="32" t="s">
        <v>149</v>
      </c>
      <c r="B98" s="13" t="s">
        <v>102</v>
      </c>
      <c r="C98" s="22" t="s">
        <v>17</v>
      </c>
      <c r="D98" s="22" t="s">
        <v>18</v>
      </c>
      <c r="E98" s="15">
        <f t="shared" ref="E98" si="44">+F98/30</f>
        <v>333.33</v>
      </c>
      <c r="F98" s="15">
        <f>VLOOKUP($A98,[1]Hoja1!$A$9:$AM$280,3,0)</f>
        <v>9999.9</v>
      </c>
      <c r="G98" s="15">
        <f>VLOOKUP($A98,[1]Hoja1!$A$9:$AM$280,7,0)</f>
        <v>0</v>
      </c>
      <c r="H98" s="15">
        <f>VLOOKUP($A98,[1]Hoja1!$A$9:$AM$280,5,0)+VLOOKUP($A98,[1]Hoja1!$A$9:$AM$280,6,0)</f>
        <v>0</v>
      </c>
      <c r="I98" s="15">
        <f>VLOOKUP($A98,[1]Hoja1!$A$9:$AM$280,4,0)</f>
        <v>0</v>
      </c>
      <c r="J98" s="15">
        <f>VLOOKUP($A98,[1]Hoja1!$A$9:$AM$280,8,0)+VLOOKUP($A98,[1]Hoja1!$A$9:$AM$280,9,0)</f>
        <v>1110.8399999999999</v>
      </c>
      <c r="K98" s="16">
        <f t="shared" si="42"/>
        <v>11110.74</v>
      </c>
      <c r="L98" s="15">
        <f>VLOOKUP($A98,[1]Hoja1!$A$9:$AM$280,32,0)</f>
        <v>1340.12</v>
      </c>
      <c r="M98" s="16">
        <f t="shared" si="43"/>
        <v>9770.619999999999</v>
      </c>
    </row>
    <row r="99" spans="1:13" s="11" customFormat="1" ht="10.5" customHeight="1" x14ac:dyDescent="0.25">
      <c r="A99" s="32" t="s">
        <v>150</v>
      </c>
      <c r="B99" s="13" t="s">
        <v>133</v>
      </c>
      <c r="C99" s="22" t="s">
        <v>134</v>
      </c>
      <c r="D99" s="14" t="s">
        <v>169</v>
      </c>
      <c r="E99" s="15">
        <f t="shared" ref="E99" si="45">+F99/30</f>
        <v>200</v>
      </c>
      <c r="F99" s="15">
        <f>VLOOKUP($A99,[1]Hoja1!$A$9:$AM$280,3,0)</f>
        <v>6000</v>
      </c>
      <c r="G99" s="15">
        <f>VLOOKUP($A99,[1]Hoja1!$A$9:$AM$280,7,0)</f>
        <v>9095.89</v>
      </c>
      <c r="H99" s="15">
        <f>VLOOKUP($A99,[1]Hoja1!$A$9:$AM$280,5,0)+VLOOKUP($A99,[1]Hoja1!$A$9:$AM$280,6,0)</f>
        <v>510.68</v>
      </c>
      <c r="I99" s="15">
        <f>VLOOKUP($A99,[1]Hoja1!$A$9:$AM$280,4,0)</f>
        <v>887.67</v>
      </c>
      <c r="J99" s="15">
        <f>VLOOKUP($A99,[1]Hoja1!$A$9:$AM$280,8,0)+VLOOKUP($A99,[1]Hoja1!$A$9:$AM$280,9,0)</f>
        <v>4000</v>
      </c>
      <c r="K99" s="16">
        <f t="shared" si="42"/>
        <v>20494.239999999998</v>
      </c>
      <c r="L99" s="15">
        <f>VLOOKUP($A99,[1]Hoja1!$A$9:$AM$280,32,0)</f>
        <v>3113.22</v>
      </c>
      <c r="M99" s="16">
        <f t="shared" ref="M99" si="46">+K99-L99</f>
        <v>17381.019999999997</v>
      </c>
    </row>
    <row r="100" spans="1:13" s="11" customFormat="1" ht="10.5" customHeight="1" x14ac:dyDescent="0.25">
      <c r="A100" s="32" t="s">
        <v>192</v>
      </c>
      <c r="B100" s="13" t="s">
        <v>193</v>
      </c>
      <c r="C100" s="22" t="s">
        <v>17</v>
      </c>
      <c r="D100" s="14" t="s">
        <v>169</v>
      </c>
      <c r="E100" s="15">
        <v>220</v>
      </c>
      <c r="F100" s="15">
        <f>VLOOKUP($A100,[1]Hoja1!$A$9:$AM$280,3,0)</f>
        <v>3300</v>
      </c>
      <c r="G100" s="15">
        <f>VLOOKUP($A100,[1]Hoja1!$A$9:$AM$280,7,0)</f>
        <v>5002.74</v>
      </c>
      <c r="H100" s="15">
        <f>VLOOKUP($A100,[1]Hoja1!$A$9:$AM$280,5,0)+VLOOKUP($A100,[1]Hoja1!$A$9:$AM$280,6,0)</f>
        <v>204.93</v>
      </c>
      <c r="I100" s="15">
        <f>VLOOKUP($A100,[1]Hoja1!$A$9:$AM$280,4,0)</f>
        <v>0</v>
      </c>
      <c r="J100" s="15">
        <f>VLOOKUP($A100,[1]Hoja1!$A$9:$AM$280,8,0)+VLOOKUP($A100,[1]Hoja1!$A$9:$AM$280,9,0)</f>
        <v>1052.6500000000001</v>
      </c>
      <c r="K100" s="16">
        <f t="shared" si="42"/>
        <v>9560.32</v>
      </c>
      <c r="L100" s="15">
        <f>VLOOKUP($A100,[1]Hoja1!$A$9:$AM$280,32,0)</f>
        <v>686.4</v>
      </c>
      <c r="M100" s="16">
        <f t="shared" si="43"/>
        <v>8873.92</v>
      </c>
    </row>
    <row r="101" spans="1:13" s="11" customFormat="1" ht="10.5" customHeight="1" x14ac:dyDescent="0.25">
      <c r="A101" s="32"/>
      <c r="B101" s="17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3" s="11" customFormat="1" ht="17.25" customHeight="1" x14ac:dyDescent="0.25">
      <c r="A102" s="6" t="s">
        <v>103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3" s="11" customFormat="1" ht="10.5" customHeight="1" x14ac:dyDescent="0.25">
      <c r="A103" s="32" t="s">
        <v>104</v>
      </c>
      <c r="B103" s="13" t="s">
        <v>105</v>
      </c>
      <c r="C103" s="22" t="s">
        <v>17</v>
      </c>
      <c r="D103" s="22" t="s">
        <v>18</v>
      </c>
      <c r="E103" s="15">
        <f t="shared" ref="E103" si="47">+F103/30</f>
        <v>212.8</v>
      </c>
      <c r="F103" s="15">
        <f>VLOOKUP($A103,[1]Hoja1!$A$9:$AM$280,3,0)</f>
        <v>6384</v>
      </c>
      <c r="G103" s="15">
        <f>VLOOKUP($A103,[1]Hoja1!$A$9:$AM$280,7,0)</f>
        <v>0</v>
      </c>
      <c r="H103" s="15">
        <f>VLOOKUP($A103,[1]Hoja1!$A$9:$AM$280,5,0)+VLOOKUP($A103,[1]Hoja1!$A$9:$AM$280,6,0)</f>
        <v>0</v>
      </c>
      <c r="I103" s="15">
        <f>VLOOKUP($A103,[1]Hoja1!$A$9:$AM$280,4,0)</f>
        <v>0</v>
      </c>
      <c r="J103" s="15">
        <f>VLOOKUP($A103,[1]Hoja1!$A$9:$AM$280,8,0)+VLOOKUP($A103,[1]Hoja1!$A$9:$AM$280,9,0)</f>
        <v>0</v>
      </c>
      <c r="K103" s="16">
        <f t="shared" ref="K103" si="48">SUM(F103:J103)</f>
        <v>6384</v>
      </c>
      <c r="L103" s="15">
        <f>VLOOKUP($A103,[1]Hoja1!$A$9:$AM$280,32,0)</f>
        <v>3112.08</v>
      </c>
      <c r="M103" s="16">
        <f t="shared" ref="M103" si="49">+K103-L103</f>
        <v>3271.92</v>
      </c>
    </row>
    <row r="104" spans="1:13" s="11" customFormat="1" ht="10.5" customHeight="1" x14ac:dyDescent="0.25">
      <c r="A104" s="32"/>
      <c r="B104" s="17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199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5">
      <c r="A106" s="32" t="s">
        <v>200</v>
      </c>
      <c r="B106" s="13" t="s">
        <v>201</v>
      </c>
      <c r="C106" s="22" t="s">
        <v>17</v>
      </c>
      <c r="D106" s="22" t="s">
        <v>18</v>
      </c>
      <c r="E106" s="15">
        <f t="shared" ref="E106" si="50">+F106/30</f>
        <v>63.43333333333333</v>
      </c>
      <c r="F106" s="15">
        <f>VLOOKUP($A106,[1]Hoja1!$A$9:$AM$280,3,0)</f>
        <v>1903</v>
      </c>
      <c r="G106" s="15">
        <f>VLOOKUP($A106,[1]Hoja1!$A$9:$AM$280,7,0)</f>
        <v>0</v>
      </c>
      <c r="H106" s="15">
        <f>VLOOKUP($A106,[1]Hoja1!$A$9:$AM$280,5,0)+VLOOKUP($A106,[1]Hoja1!$A$9:$AM$280,6,0)</f>
        <v>0</v>
      </c>
      <c r="I106" s="15">
        <f>VLOOKUP($A106,[1]Hoja1!$A$9:$AM$280,4,0)</f>
        <v>0</v>
      </c>
      <c r="J106" s="15">
        <f>VLOOKUP($A106,[1]Hoja1!$A$9:$AM$280,8,0)+VLOOKUP($A106,[1]Hoja1!$A$9:$AM$280,9,0)</f>
        <v>1597</v>
      </c>
      <c r="K106" s="16">
        <f t="shared" ref="K106" si="51">SUM(F106:J106)</f>
        <v>3500</v>
      </c>
      <c r="L106" s="15">
        <f>VLOOKUP($A106,[1]Hoja1!$A$9:$AM$280,32,0)</f>
        <v>191.76</v>
      </c>
      <c r="M106" s="16">
        <f t="shared" ref="M106" si="52">+K106-L106</f>
        <v>3308.24</v>
      </c>
    </row>
    <row r="107" spans="1:13" s="11" customFormat="1" ht="10.5" customHeight="1" x14ac:dyDescent="0.25">
      <c r="A107" s="32"/>
      <c r="B107" s="17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3" s="11" customFormat="1" ht="17.25" customHeight="1" x14ac:dyDescent="0.25">
      <c r="A108" s="6" t="s">
        <v>106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3" s="11" customFormat="1" ht="13.5" customHeight="1" x14ac:dyDescent="0.25">
      <c r="A109" s="32" t="s">
        <v>181</v>
      </c>
      <c r="B109" s="13" t="s">
        <v>182</v>
      </c>
      <c r="C109" s="22" t="s">
        <v>17</v>
      </c>
      <c r="D109" s="22" t="s">
        <v>169</v>
      </c>
      <c r="E109" s="15">
        <f t="shared" ref="E109:E112" si="53">+F109/30</f>
        <v>172.87</v>
      </c>
      <c r="F109" s="15">
        <f>VLOOKUP($A109,[1]Hoja1!$A$9:$AM$280,3,0)</f>
        <v>5186.1000000000004</v>
      </c>
      <c r="G109" s="15">
        <f>VLOOKUP($A109,[1]Hoja1!$A$9:$AM$280,7,0)</f>
        <v>0</v>
      </c>
      <c r="H109" s="15">
        <f>VLOOKUP($A109,[1]Hoja1!$A$9:$AM$280,5,0)+VLOOKUP($A109,[1]Hoja1!$A$9:$AM$280,6,0)</f>
        <v>0</v>
      </c>
      <c r="I109" s="15">
        <f>VLOOKUP($A109,[1]Hoja1!$A$9:$AM$280,4,0)</f>
        <v>0</v>
      </c>
      <c r="J109" s="15">
        <f>VLOOKUP($A109,[1]Hoja1!$A$9:$AM$280,8,0)+VLOOKUP($A109,[1]Hoja1!$A$9:$AM$280,9,0)</f>
        <v>2813.9</v>
      </c>
      <c r="K109" s="16">
        <f t="shared" ref="K109:K112" si="54">SUM(F109:J109)</f>
        <v>8000</v>
      </c>
      <c r="L109" s="15">
        <f>VLOOKUP($A109,[1]Hoja1!$A$9:$AM$280,32,0)</f>
        <v>805.36</v>
      </c>
      <c r="M109" s="16">
        <f t="shared" ref="M109:M112" si="55">+K109-L109</f>
        <v>7194.64</v>
      </c>
    </row>
    <row r="110" spans="1:13" s="11" customFormat="1" ht="13.5" customHeight="1" x14ac:dyDescent="0.25">
      <c r="A110" s="32" t="s">
        <v>166</v>
      </c>
      <c r="B110" s="13" t="s">
        <v>167</v>
      </c>
      <c r="C110" s="22" t="s">
        <v>17</v>
      </c>
      <c r="D110" s="22" t="s">
        <v>169</v>
      </c>
      <c r="E110" s="15">
        <f t="shared" si="53"/>
        <v>172.87</v>
      </c>
      <c r="F110" s="15">
        <f>VLOOKUP($A110,[1]Hoja1!$A$9:$AM$280,3,0)</f>
        <v>5186.1000000000004</v>
      </c>
      <c r="G110" s="15">
        <f>VLOOKUP($A110,[1]Hoja1!$A$9:$AM$280,7,0)</f>
        <v>0</v>
      </c>
      <c r="H110" s="15">
        <f>VLOOKUP($A110,[1]Hoja1!$A$9:$AM$280,5,0)+VLOOKUP($A110,[1]Hoja1!$A$9:$AM$280,6,0)</f>
        <v>0</v>
      </c>
      <c r="I110" s="15">
        <f>VLOOKUP($A110,[1]Hoja1!$A$9:$AM$280,4,0)</f>
        <v>0</v>
      </c>
      <c r="J110" s="15">
        <f>VLOOKUP($A110,[1]Hoja1!$A$9:$AM$280,8,0)+VLOOKUP($A110,[1]Hoja1!$A$9:$AM$280,9,0)</f>
        <v>0</v>
      </c>
      <c r="K110" s="16">
        <f t="shared" si="54"/>
        <v>5186.1000000000004</v>
      </c>
      <c r="L110" s="15">
        <f>VLOOKUP($A110,[1]Hoja1!$A$9:$AM$280,32,0)</f>
        <v>148.66</v>
      </c>
      <c r="M110" s="16">
        <f t="shared" si="55"/>
        <v>5037.4400000000005</v>
      </c>
    </row>
    <row r="111" spans="1:13" s="11" customFormat="1" ht="13.5" customHeight="1" x14ac:dyDescent="0.25">
      <c r="A111" s="32" t="s">
        <v>164</v>
      </c>
      <c r="B111" s="13" t="s">
        <v>165</v>
      </c>
      <c r="C111" s="22" t="s">
        <v>17</v>
      </c>
      <c r="D111" s="22" t="s">
        <v>169</v>
      </c>
      <c r="E111" s="15">
        <f t="shared" si="53"/>
        <v>212.6</v>
      </c>
      <c r="F111" s="15">
        <f>VLOOKUP($A111,[1]Hoja1!$A$9:$AM$280,3,0)</f>
        <v>6378</v>
      </c>
      <c r="G111" s="15">
        <f>VLOOKUP($A111,[1]Hoja1!$A$9:$AM$280,7,0)</f>
        <v>0</v>
      </c>
      <c r="H111" s="15">
        <f>VLOOKUP($A111,[1]Hoja1!$A$9:$AM$280,5,0)+VLOOKUP($A111,[1]Hoja1!$A$9:$AM$280,6,0)</f>
        <v>0</v>
      </c>
      <c r="I111" s="15">
        <f>VLOOKUP($A111,[1]Hoja1!$A$9:$AM$280,4,0)</f>
        <v>0</v>
      </c>
      <c r="J111" s="15">
        <f>VLOOKUP($A111,[1]Hoja1!$A$9:$AM$280,8,0)+VLOOKUP($A111,[1]Hoja1!$A$9:$AM$280,9,0)</f>
        <v>0</v>
      </c>
      <c r="K111" s="16">
        <f t="shared" si="54"/>
        <v>6378</v>
      </c>
      <c r="L111" s="15">
        <f>VLOOKUP($A111,[1]Hoja1!$A$9:$AM$280,32,0)</f>
        <v>1275.1400000000001</v>
      </c>
      <c r="M111" s="16">
        <f t="shared" si="55"/>
        <v>5102.8599999999997</v>
      </c>
    </row>
    <row r="112" spans="1:13" s="11" customFormat="1" ht="13.5" customHeight="1" x14ac:dyDescent="0.25">
      <c r="A112" s="32" t="s">
        <v>177</v>
      </c>
      <c r="B112" s="13" t="s">
        <v>178</v>
      </c>
      <c r="C112" s="22" t="s">
        <v>62</v>
      </c>
      <c r="D112" s="22" t="s">
        <v>169</v>
      </c>
      <c r="E112" s="15">
        <f t="shared" si="53"/>
        <v>172.87</v>
      </c>
      <c r="F112" s="15">
        <f>VLOOKUP($A112,[1]Hoja1!$A$9:$AM$280,3,0)</f>
        <v>5186.1000000000004</v>
      </c>
      <c r="G112" s="15">
        <f>VLOOKUP($A112,[1]Hoja1!$A$9:$AM$280,7,0)</f>
        <v>0</v>
      </c>
      <c r="H112" s="15">
        <f>VLOOKUP($A112,[1]Hoja1!$A$9:$AM$280,5,0)+VLOOKUP($A112,[1]Hoja1!$A$9:$AM$280,6,0)</f>
        <v>0</v>
      </c>
      <c r="I112" s="15">
        <f>VLOOKUP($A112,[1]Hoja1!$A$9:$AM$280,4,0)</f>
        <v>0</v>
      </c>
      <c r="J112" s="15">
        <f>VLOOKUP($A112,[1]Hoja1!$A$9:$AM$280,8,0)+VLOOKUP($A112,[1]Hoja1!$A$9:$AM$280,9,0)</f>
        <v>1131.9000000000001</v>
      </c>
      <c r="K112" s="16">
        <f t="shared" si="54"/>
        <v>6318</v>
      </c>
      <c r="L112" s="15">
        <f>VLOOKUP($A112,[1]Hoja1!$A$9:$AM$280,32,0)</f>
        <v>166.82</v>
      </c>
      <c r="M112" s="16">
        <f t="shared" si="55"/>
        <v>6151.18</v>
      </c>
    </row>
    <row r="113" spans="1:13" s="11" customFormat="1" ht="10.5" customHeight="1" x14ac:dyDescent="0.25">
      <c r="A113" s="32"/>
      <c r="B113" s="17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3" s="11" customFormat="1" ht="17.25" customHeight="1" x14ac:dyDescent="0.25">
      <c r="A114" s="6" t="s">
        <v>107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3" s="11" customFormat="1" ht="10.5" customHeight="1" x14ac:dyDescent="0.25">
      <c r="A115" s="32" t="s">
        <v>159</v>
      </c>
      <c r="B115" s="13" t="s">
        <v>160</v>
      </c>
      <c r="C115" s="22" t="s">
        <v>62</v>
      </c>
      <c r="D115" s="14" t="s">
        <v>169</v>
      </c>
      <c r="E115" s="15">
        <f t="shared" ref="E115:E116" si="56">+F115/30</f>
        <v>172.87</v>
      </c>
      <c r="F115" s="15">
        <f>VLOOKUP($A115,[1]Hoja1!$A$9:$AM$280,3,0)</f>
        <v>5186.1000000000004</v>
      </c>
      <c r="G115" s="15">
        <f>VLOOKUP($A115,[1]Hoja1!$A$9:$AM$280,7,0)</f>
        <v>0</v>
      </c>
      <c r="H115" s="15">
        <f>VLOOKUP($A115,[1]Hoja1!$A$9:$AM$280,5,0)+VLOOKUP($A115,[1]Hoja1!$A$9:$AM$280,6,0)</f>
        <v>0</v>
      </c>
      <c r="I115" s="15">
        <f>VLOOKUP($A115,[1]Hoja1!$A$9:$AM$280,4,0)</f>
        <v>0</v>
      </c>
      <c r="J115" s="15">
        <f>VLOOKUP($A115,[1]Hoja1!$A$9:$AM$280,8,0)+VLOOKUP($A115,[1]Hoja1!$A$9:$AM$280,9,0)</f>
        <v>0</v>
      </c>
      <c r="K115" s="16">
        <f t="shared" ref="K115:K116" si="57">SUM(F115:J115)</f>
        <v>5186.1000000000004</v>
      </c>
      <c r="L115" s="15">
        <f>VLOOKUP($A115,[1]Hoja1!$A$9:$AM$280,32,0)</f>
        <v>-17.18</v>
      </c>
      <c r="M115" s="16">
        <f t="shared" ref="M115:M116" si="58">+K115-L115</f>
        <v>5203.2800000000007</v>
      </c>
    </row>
    <row r="116" spans="1:13" s="11" customFormat="1" ht="10.5" customHeight="1" x14ac:dyDescent="0.25">
      <c r="A116" s="32" t="s">
        <v>157</v>
      </c>
      <c r="B116" s="13" t="s">
        <v>158</v>
      </c>
      <c r="C116" s="22" t="s">
        <v>17</v>
      </c>
      <c r="D116" s="14" t="s">
        <v>169</v>
      </c>
      <c r="E116" s="15">
        <f t="shared" si="56"/>
        <v>200</v>
      </c>
      <c r="F116" s="15">
        <f>VLOOKUP($A116,[1]Hoja1!$A$9:$AM$280,3,0)</f>
        <v>6000</v>
      </c>
      <c r="G116" s="15">
        <f>VLOOKUP($A116,[1]Hoja1!$A$9:$AM$280,7,0)</f>
        <v>0</v>
      </c>
      <c r="H116" s="15">
        <f>VLOOKUP($A116,[1]Hoja1!$A$9:$AM$280,5,0)+VLOOKUP($A116,[1]Hoja1!$A$9:$AM$280,6,0)</f>
        <v>0</v>
      </c>
      <c r="I116" s="15">
        <f>VLOOKUP($A116,[1]Hoja1!$A$9:$AM$280,4,0)</f>
        <v>0</v>
      </c>
      <c r="J116" s="15">
        <f>VLOOKUP($A116,[1]Hoja1!$A$9:$AM$280,8,0)+VLOOKUP($A116,[1]Hoja1!$A$9:$AM$280,9,0)</f>
        <v>2000</v>
      </c>
      <c r="K116" s="16">
        <f t="shared" si="57"/>
        <v>8000</v>
      </c>
      <c r="L116" s="15">
        <f>VLOOKUP($A116,[1]Hoja1!$A$9:$AM$280,32,0)</f>
        <v>813.4</v>
      </c>
      <c r="M116" s="16">
        <f t="shared" si="58"/>
        <v>7186.6</v>
      </c>
    </row>
    <row r="117" spans="1:13" s="11" customFormat="1" ht="10.5" customHeight="1" x14ac:dyDescent="0.25">
      <c r="A117" s="32"/>
      <c r="B117" s="17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108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32" t="s">
        <v>151</v>
      </c>
      <c r="B119" s="17" t="s">
        <v>119</v>
      </c>
      <c r="C119" s="14" t="s">
        <v>17</v>
      </c>
      <c r="D119" s="14" t="s">
        <v>169</v>
      </c>
      <c r="E119" s="15">
        <f>+F119/30</f>
        <v>333.33</v>
      </c>
      <c r="F119" s="15">
        <f>VLOOKUP($A119,[1]Hoja1!$A$9:$AM$280,3,0)</f>
        <v>9999.9</v>
      </c>
      <c r="G119" s="15">
        <f>VLOOKUP($A119,[1]Hoja1!$A$9:$AM$280,7,0)</f>
        <v>0</v>
      </c>
      <c r="H119" s="15">
        <f>VLOOKUP($A119,[1]Hoja1!$A$9:$AM$280,5,0)+VLOOKUP($A119,[1]Hoja1!$A$9:$AM$280,6,0)</f>
        <v>0</v>
      </c>
      <c r="I119" s="15">
        <f>VLOOKUP($A119,[1]Hoja1!$A$9:$AM$280,4,0)</f>
        <v>0</v>
      </c>
      <c r="J119" s="15">
        <f>VLOOKUP($A119,[1]Hoja1!$A$9:$AM$280,8,0)+VLOOKUP($A119,[1]Hoja1!$A$9:$AM$280,9,0)</f>
        <v>6603.04</v>
      </c>
      <c r="K119" s="16">
        <f>SUM(F119:J119)</f>
        <v>16602.939999999999</v>
      </c>
      <c r="L119" s="15">
        <f>VLOOKUP($A119,[1]Hoja1!$A$9:$AM$280,32,0)</f>
        <v>2593.64</v>
      </c>
      <c r="M119" s="16">
        <f>+K119-L119</f>
        <v>14009.3</v>
      </c>
    </row>
    <row r="120" spans="1:13" s="11" customFormat="1" ht="10.5" customHeight="1" x14ac:dyDescent="0.25">
      <c r="A120" s="32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131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32" t="s">
        <v>152</v>
      </c>
      <c r="B122" s="13" t="s">
        <v>132</v>
      </c>
      <c r="C122" s="22" t="s">
        <v>17</v>
      </c>
      <c r="D122" s="14" t="s">
        <v>169</v>
      </c>
      <c r="E122" s="15">
        <f t="shared" ref="E122:E123" si="59">+F122/30</f>
        <v>200</v>
      </c>
      <c r="F122" s="15">
        <f>VLOOKUP($A122,[1]Hoja1!$A$9:$AM$280,3,0)</f>
        <v>6000</v>
      </c>
      <c r="G122" s="15">
        <f>VLOOKUP($A122,[1]Hoja1!$A$9:$AM$280,7,0)</f>
        <v>0</v>
      </c>
      <c r="H122" s="15">
        <f>VLOOKUP($A122,[1]Hoja1!$A$9:$AM$280,5,0)+VLOOKUP($A122,[1]Hoja1!$A$9:$AM$280,6,0)</f>
        <v>0</v>
      </c>
      <c r="I122" s="15">
        <f>VLOOKUP($A122,[1]Hoja1!$A$9:$AM$280,4,0)</f>
        <v>0</v>
      </c>
      <c r="J122" s="15">
        <f>VLOOKUP($A122,[1]Hoja1!$A$9:$AM$280,8,0)+VLOOKUP($A122,[1]Hoja1!$A$9:$AM$280,9,0)</f>
        <v>2139.6999999999998</v>
      </c>
      <c r="K122" s="16">
        <f t="shared" ref="K122:K123" si="60">SUM(F122:J122)</f>
        <v>8139.7</v>
      </c>
      <c r="L122" s="15">
        <f>VLOOKUP($A122,[1]Hoja1!$A$9:$AM$280,32,0)</f>
        <v>5480.48</v>
      </c>
      <c r="M122" s="16">
        <f t="shared" ref="M122:M123" si="61">+K122-L122</f>
        <v>2659.2200000000003</v>
      </c>
    </row>
    <row r="123" spans="1:13" s="11" customFormat="1" ht="10.5" customHeight="1" x14ac:dyDescent="0.25">
      <c r="A123" s="32" t="s">
        <v>190</v>
      </c>
      <c r="B123" s="13" t="s">
        <v>191</v>
      </c>
      <c r="C123" s="22" t="s">
        <v>17</v>
      </c>
      <c r="D123" s="14" t="s">
        <v>169</v>
      </c>
      <c r="E123" s="15">
        <f t="shared" si="59"/>
        <v>200</v>
      </c>
      <c r="F123" s="15">
        <f>VLOOKUP($A123,[1]Hoja1!$A$9:$AM$280,3,0)</f>
        <v>6000</v>
      </c>
      <c r="G123" s="15">
        <f>VLOOKUP($A123,[1]Hoja1!$A$9:$AM$280,7,0)</f>
        <v>0</v>
      </c>
      <c r="H123" s="15">
        <f>VLOOKUP($A123,[1]Hoja1!$A$9:$AM$280,5,0)+VLOOKUP($A123,[1]Hoja1!$A$9:$AM$280,6,0)</f>
        <v>0</v>
      </c>
      <c r="I123" s="15">
        <f>VLOOKUP($A123,[1]Hoja1!$A$9:$AM$280,4,0)</f>
        <v>0</v>
      </c>
      <c r="J123" s="15">
        <f>VLOOKUP($A123,[1]Hoja1!$A$9:$AM$280,8,0)+VLOOKUP($A123,[1]Hoja1!$A$9:$AM$280,9,0)</f>
        <v>2139.6999999999998</v>
      </c>
      <c r="K123" s="16">
        <f t="shared" si="60"/>
        <v>8139.7</v>
      </c>
      <c r="L123" s="15">
        <f>VLOOKUP($A123,[1]Hoja1!$A$9:$AM$280,32,0)</f>
        <v>4868.5600000000004</v>
      </c>
      <c r="M123" s="16">
        <f t="shared" si="61"/>
        <v>3271.1399999999994</v>
      </c>
    </row>
    <row r="124" spans="1:13" s="11" customFormat="1" ht="10.5" customHeight="1" x14ac:dyDescent="0.25">
      <c r="A124" s="32"/>
      <c r="B124" s="17"/>
      <c r="C124" s="14"/>
      <c r="D124" s="14"/>
      <c r="E124" s="15"/>
      <c r="F124" s="15"/>
      <c r="G124" s="14"/>
      <c r="H124" s="14"/>
      <c r="I124" s="14"/>
      <c r="J124" s="14"/>
      <c r="K124" s="16"/>
      <c r="L124" s="16"/>
      <c r="M124" s="16"/>
    </row>
    <row r="125" spans="1:13" s="11" customFormat="1" ht="17.25" customHeight="1" x14ac:dyDescent="0.25">
      <c r="A125" s="6" t="s">
        <v>187</v>
      </c>
      <c r="B125" s="7"/>
      <c r="C125" s="8"/>
      <c r="D125" s="8"/>
      <c r="E125" s="9"/>
      <c r="F125" s="9"/>
      <c r="G125" s="8"/>
      <c r="H125" s="8"/>
      <c r="I125" s="8"/>
      <c r="J125" s="8"/>
      <c r="K125" s="10"/>
      <c r="L125" s="10"/>
      <c r="M125" s="10"/>
    </row>
    <row r="126" spans="1:13" s="11" customFormat="1" ht="10.5" customHeight="1" x14ac:dyDescent="0.25">
      <c r="A126" s="32" t="s">
        <v>170</v>
      </c>
      <c r="B126" s="13" t="s">
        <v>171</v>
      </c>
      <c r="C126" s="14" t="s">
        <v>176</v>
      </c>
      <c r="D126" s="14" t="s">
        <v>169</v>
      </c>
      <c r="E126" s="15">
        <f>+F126/30</f>
        <v>580.98</v>
      </c>
      <c r="F126" s="15">
        <f>VLOOKUP($A126,[1]Hoja1!$A$9:$AM$280,3,0)</f>
        <v>17429.400000000001</v>
      </c>
      <c r="G126" s="15">
        <f>VLOOKUP($A126,[1]Hoja1!$A$9:$AM$280,7,0)</f>
        <v>0</v>
      </c>
      <c r="H126" s="15">
        <f>VLOOKUP($A126,[1]Hoja1!$A$9:$AM$280,5,0)+VLOOKUP($A126,[1]Hoja1!$A$9:$AM$280,6,0)</f>
        <v>0</v>
      </c>
      <c r="I126" s="15">
        <f>VLOOKUP($A126,[1]Hoja1!$A$9:$AM$280,4,0)</f>
        <v>0</v>
      </c>
      <c r="J126" s="15">
        <f>VLOOKUP($A126,[1]Hoja1!$A$9:$AM$280,8,0)+VLOOKUP($A126,[1]Hoja1!$A$9:$AM$280,9,0)</f>
        <v>0</v>
      </c>
      <c r="K126" s="16">
        <f>SUM(F126:J126)</f>
        <v>17429.400000000001</v>
      </c>
      <c r="L126" s="15">
        <f>VLOOKUP($A126,[1]Hoja1!$A$9:$AM$280,32,0)</f>
        <v>2825.26</v>
      </c>
      <c r="M126" s="16">
        <f>+K126-L126</f>
        <v>14604.140000000001</v>
      </c>
    </row>
    <row r="127" spans="1:13" s="11" customFormat="1" ht="10.5" customHeight="1" x14ac:dyDescent="0.25">
      <c r="A127" s="32"/>
      <c r="B127" s="17"/>
      <c r="C127" s="14"/>
      <c r="D127" s="14"/>
      <c r="E127" s="15"/>
      <c r="F127" s="15"/>
      <c r="G127" s="14"/>
      <c r="H127" s="14"/>
      <c r="I127" s="14"/>
      <c r="J127" s="14"/>
      <c r="K127" s="16"/>
      <c r="L127" s="16"/>
      <c r="M127" s="16"/>
    </row>
    <row r="128" spans="1:13" s="11" customFormat="1" ht="17.25" customHeight="1" x14ac:dyDescent="0.25">
      <c r="A128" s="6" t="s">
        <v>109</v>
      </c>
      <c r="B128" s="7"/>
      <c r="C128" s="8"/>
      <c r="D128" s="8"/>
      <c r="E128" s="9"/>
      <c r="F128" s="9"/>
      <c r="G128" s="8"/>
      <c r="H128" s="8"/>
      <c r="I128" s="8"/>
      <c r="J128" s="8"/>
      <c r="K128" s="10"/>
      <c r="L128" s="10"/>
      <c r="M128" s="10"/>
    </row>
    <row r="129" spans="1:13" s="11" customFormat="1" ht="10.5" customHeight="1" x14ac:dyDescent="0.25">
      <c r="A129" s="32" t="s">
        <v>110</v>
      </c>
      <c r="B129" s="13" t="s">
        <v>111</v>
      </c>
      <c r="C129" s="22" t="s">
        <v>17</v>
      </c>
      <c r="D129" s="22" t="s">
        <v>18</v>
      </c>
      <c r="E129" s="15">
        <f>+F129/30</f>
        <v>172.87</v>
      </c>
      <c r="F129" s="15">
        <f>VLOOKUP($A129,[1]Hoja1!$A$9:$AM$280,3,0)</f>
        <v>5186.1000000000004</v>
      </c>
      <c r="G129" s="15">
        <f>VLOOKUP($A129,[1]Hoja1!$A$9:$AM$280,7,0)</f>
        <v>0</v>
      </c>
      <c r="H129" s="15">
        <f>VLOOKUP($A129,[1]Hoja1!$A$9:$AM$280,5,0)+VLOOKUP($A129,[1]Hoja1!$A$9:$AM$280,6,0)</f>
        <v>0</v>
      </c>
      <c r="I129" s="15">
        <f>VLOOKUP($A129,[1]Hoja1!$A$9:$AM$280,4,0)</f>
        <v>0</v>
      </c>
      <c r="J129" s="15">
        <f>VLOOKUP($A129,[1]Hoja1!$A$9:$AM$280,8,0)+VLOOKUP($A129,[1]Hoja1!$A$9:$AM$280,9,0)</f>
        <v>1113.9000000000001</v>
      </c>
      <c r="K129" s="16">
        <f>SUM(F129:J129)</f>
        <v>6300</v>
      </c>
      <c r="L129" s="15">
        <f>VLOOKUP($A129,[1]Hoja1!$A$9:$AM$280,32,0)</f>
        <v>164.86</v>
      </c>
      <c r="M129" s="16">
        <f>+K129-L129</f>
        <v>6135.14</v>
      </c>
    </row>
    <row r="130" spans="1:13" s="11" customFormat="1" ht="10.5" customHeight="1" x14ac:dyDescent="0.25">
      <c r="A130" s="32"/>
      <c r="B130" s="17"/>
      <c r="C130" s="14"/>
      <c r="D130" s="14"/>
      <c r="E130" s="15"/>
      <c r="F130" s="15"/>
      <c r="G130" s="14"/>
      <c r="H130" s="14"/>
      <c r="I130" s="14"/>
      <c r="J130" s="14"/>
      <c r="K130" s="16"/>
      <c r="L130" s="16"/>
      <c r="M130" s="16"/>
    </row>
    <row r="131" spans="1:13" s="11" customFormat="1" ht="17.25" customHeight="1" x14ac:dyDescent="0.25">
      <c r="A131" s="6" t="s">
        <v>112</v>
      </c>
      <c r="B131" s="7"/>
      <c r="C131" s="8"/>
      <c r="D131" s="8"/>
      <c r="E131" s="9"/>
      <c r="F131" s="9"/>
      <c r="G131" s="8"/>
      <c r="H131" s="8"/>
      <c r="I131" s="8"/>
      <c r="J131" s="8"/>
      <c r="K131" s="10"/>
      <c r="L131" s="10"/>
      <c r="M131" s="10"/>
    </row>
    <row r="132" spans="1:13" s="11" customFormat="1" ht="10.5" customHeight="1" x14ac:dyDescent="0.25">
      <c r="A132" s="32" t="s">
        <v>120</v>
      </c>
      <c r="B132" s="23" t="s">
        <v>114</v>
      </c>
      <c r="C132" s="22" t="s">
        <v>17</v>
      </c>
      <c r="D132" s="14" t="s">
        <v>169</v>
      </c>
      <c r="E132" s="15">
        <f>+F132/30</f>
        <v>172.87</v>
      </c>
      <c r="F132" s="15">
        <f>VLOOKUP($A132,[1]Hoja1!$A$9:$AM$280,3,0)</f>
        <v>5186.1000000000004</v>
      </c>
      <c r="G132" s="15">
        <f>VLOOKUP($A132,[1]Hoja1!$A$9:$AM$280,7,0)</f>
        <v>0</v>
      </c>
      <c r="H132" s="15">
        <f>VLOOKUP($A132,[1]Hoja1!$A$9:$AM$280,5,0)+VLOOKUP($A132,[1]Hoja1!$A$9:$AM$280,6,0)</f>
        <v>0</v>
      </c>
      <c r="I132" s="15">
        <f>VLOOKUP($A132,[1]Hoja1!$A$9:$AM$280,4,0)</f>
        <v>0</v>
      </c>
      <c r="J132" s="15">
        <f>VLOOKUP($A132,[1]Hoja1!$A$9:$AM$280,8,0)+VLOOKUP($A132,[1]Hoja1!$A$9:$AM$280,9,0)</f>
        <v>0</v>
      </c>
      <c r="K132" s="16">
        <f>SUM(F132:J132)</f>
        <v>5186.1000000000004</v>
      </c>
      <c r="L132" s="15">
        <f>VLOOKUP($A132,[1]Hoja1!$A$9:$AM$280,32,0)</f>
        <v>-17.18</v>
      </c>
      <c r="M132" s="16">
        <f>+K132-L132</f>
        <v>5203.2800000000007</v>
      </c>
    </row>
    <row r="133" spans="1:13" x14ac:dyDescent="0.25">
      <c r="K133" s="26"/>
      <c r="L133" s="26"/>
      <c r="M133" s="26"/>
    </row>
    <row r="135" spans="1:13" ht="17.25" customHeight="1" x14ac:dyDescent="0.25">
      <c r="K135" s="27">
        <f>SUM(K7:K132)</f>
        <v>724471.4249999997</v>
      </c>
      <c r="L135" s="27">
        <f>SUM(L7:L132)</f>
        <v>149025.94000000009</v>
      </c>
      <c r="M135" s="27">
        <f>SUM(M7:M132)</f>
        <v>575445.48500000022</v>
      </c>
    </row>
    <row r="136" spans="1:13" ht="17.25" customHeight="1" x14ac:dyDescent="0.2">
      <c r="J136" s="25"/>
      <c r="K136" s="43">
        <v>724471.42500000005</v>
      </c>
      <c r="L136" s="44">
        <v>149025.94</v>
      </c>
      <c r="M136" s="44">
        <v>575445.49</v>
      </c>
    </row>
    <row r="137" spans="1:13" ht="17.25" customHeight="1" x14ac:dyDescent="0.2">
      <c r="K137" s="29">
        <f>+K135-K136</f>
        <v>0</v>
      </c>
      <c r="L137" s="30">
        <f t="shared" ref="L137:M137" si="62">+L135-L136</f>
        <v>0</v>
      </c>
      <c r="M137" s="30">
        <f t="shared" si="62"/>
        <v>-4.9999997718259692E-3</v>
      </c>
    </row>
    <row r="138" spans="1:13" ht="17.25" customHeight="1" x14ac:dyDescent="0.25">
      <c r="L138" s="28"/>
      <c r="M138" s="28"/>
    </row>
    <row r="139" spans="1:13" ht="17.25" customHeight="1" x14ac:dyDescent="0.2">
      <c r="K139" s="31"/>
      <c r="L139" s="31"/>
      <c r="M139" s="31"/>
    </row>
    <row r="140" spans="1:13" ht="17.25" customHeight="1" x14ac:dyDescent="0.25">
      <c r="K140" s="28"/>
      <c r="L140" s="28"/>
      <c r="M140" s="28"/>
    </row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</sheetData>
  <autoFilter ref="A6:M134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2022-07-01T21:21:36Z</dcterms:modified>
</cp:coreProperties>
</file>