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Noviembre" sheetId="1" r:id="rId1"/>
  </sheets>
  <externalReferences>
    <externalReference r:id="rId2"/>
    <externalReference r:id="rId3"/>
  </externalReferences>
  <definedNames>
    <definedName name="_xlnm._FilterDatabase" localSheetId="0" hidden="1">Noviembre!$A$6:$M$130</definedName>
    <definedName name="_xlnm.Print_Area" localSheetId="0">Noviembre!$A$1:$M$125</definedName>
    <definedName name="_xlnm.Print_Titles" localSheetId="0">Noviembre!$1:$6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2" i="1" l="1"/>
  <c r="J112" i="1"/>
  <c r="I112" i="1"/>
  <c r="H112" i="1"/>
  <c r="F112" i="1"/>
  <c r="E112" i="1" s="1"/>
  <c r="F56" i="1"/>
  <c r="E56" i="1" s="1"/>
  <c r="H56" i="1"/>
  <c r="I56" i="1"/>
  <c r="J56" i="1"/>
  <c r="L56" i="1"/>
  <c r="K112" i="1" l="1"/>
  <c r="M112" i="1"/>
  <c r="K56" i="1"/>
  <c r="M56" i="1" s="1"/>
  <c r="L125" i="1" l="1"/>
  <c r="J125" i="1"/>
  <c r="I125" i="1"/>
  <c r="H125" i="1"/>
  <c r="F125" i="1"/>
  <c r="L122" i="1"/>
  <c r="J122" i="1"/>
  <c r="I122" i="1"/>
  <c r="H122" i="1"/>
  <c r="F122" i="1"/>
  <c r="L119" i="1"/>
  <c r="J119" i="1"/>
  <c r="I119" i="1"/>
  <c r="H119" i="1"/>
  <c r="F119" i="1"/>
  <c r="L118" i="1"/>
  <c r="J118" i="1"/>
  <c r="I118" i="1"/>
  <c r="H118" i="1"/>
  <c r="F118" i="1"/>
  <c r="L115" i="1"/>
  <c r="J115" i="1"/>
  <c r="I115" i="1"/>
  <c r="H115" i="1"/>
  <c r="F115" i="1"/>
  <c r="L109" i="1"/>
  <c r="J109" i="1"/>
  <c r="I109" i="1"/>
  <c r="H109" i="1"/>
  <c r="F109" i="1"/>
  <c r="E109" i="1" s="1"/>
  <c r="L108" i="1"/>
  <c r="J108" i="1"/>
  <c r="I108" i="1"/>
  <c r="H108" i="1"/>
  <c r="F108" i="1"/>
  <c r="E108" i="1" s="1"/>
  <c r="L107" i="1"/>
  <c r="J107" i="1"/>
  <c r="I107" i="1"/>
  <c r="H107" i="1"/>
  <c r="F107" i="1"/>
  <c r="L106" i="1"/>
  <c r="J106" i="1"/>
  <c r="I106" i="1"/>
  <c r="H106" i="1"/>
  <c r="F106" i="1"/>
  <c r="L103" i="1"/>
  <c r="J103" i="1"/>
  <c r="I103" i="1"/>
  <c r="H103" i="1"/>
  <c r="F103" i="1"/>
  <c r="L102" i="1"/>
  <c r="J102" i="1"/>
  <c r="I102" i="1"/>
  <c r="H102" i="1"/>
  <c r="F102" i="1"/>
  <c r="L99" i="1"/>
  <c r="J99" i="1"/>
  <c r="I99" i="1"/>
  <c r="H99" i="1"/>
  <c r="F99" i="1"/>
  <c r="L98" i="1"/>
  <c r="J98" i="1"/>
  <c r="I98" i="1"/>
  <c r="H98" i="1"/>
  <c r="F98" i="1"/>
  <c r="L97" i="1"/>
  <c r="J97" i="1"/>
  <c r="I97" i="1"/>
  <c r="H97" i="1"/>
  <c r="F97" i="1"/>
  <c r="L96" i="1"/>
  <c r="J96" i="1"/>
  <c r="I96" i="1"/>
  <c r="H96" i="1"/>
  <c r="F96" i="1"/>
  <c r="L95" i="1"/>
  <c r="J95" i="1"/>
  <c r="I95" i="1"/>
  <c r="H95" i="1"/>
  <c r="F95" i="1"/>
  <c r="L94" i="1"/>
  <c r="J94" i="1"/>
  <c r="I94" i="1"/>
  <c r="H94" i="1"/>
  <c r="F94" i="1"/>
  <c r="L55" i="1"/>
  <c r="J55" i="1"/>
  <c r="I55" i="1"/>
  <c r="H55" i="1"/>
  <c r="F55" i="1"/>
  <c r="L91" i="1"/>
  <c r="J91" i="1"/>
  <c r="I91" i="1"/>
  <c r="H91" i="1"/>
  <c r="F91" i="1"/>
  <c r="L90" i="1"/>
  <c r="J90" i="1"/>
  <c r="I90" i="1"/>
  <c r="H90" i="1"/>
  <c r="F90" i="1"/>
  <c r="L87" i="1"/>
  <c r="J87" i="1"/>
  <c r="I87" i="1"/>
  <c r="H87" i="1"/>
  <c r="F87" i="1"/>
  <c r="L84" i="1"/>
  <c r="J84" i="1"/>
  <c r="I84" i="1"/>
  <c r="H84" i="1"/>
  <c r="F84" i="1"/>
  <c r="L83" i="1"/>
  <c r="J83" i="1"/>
  <c r="I83" i="1"/>
  <c r="H83" i="1"/>
  <c r="F83" i="1"/>
  <c r="L80" i="1"/>
  <c r="J80" i="1"/>
  <c r="I80" i="1"/>
  <c r="H80" i="1"/>
  <c r="F80" i="1"/>
  <c r="L77" i="1"/>
  <c r="J77" i="1"/>
  <c r="I77" i="1"/>
  <c r="H77" i="1"/>
  <c r="F77" i="1"/>
  <c r="L76" i="1"/>
  <c r="J76" i="1"/>
  <c r="I76" i="1"/>
  <c r="H76" i="1"/>
  <c r="F76" i="1"/>
  <c r="L73" i="1"/>
  <c r="J73" i="1"/>
  <c r="I73" i="1"/>
  <c r="H73" i="1"/>
  <c r="F73" i="1"/>
  <c r="L72" i="1"/>
  <c r="J72" i="1"/>
  <c r="I72" i="1"/>
  <c r="H72" i="1"/>
  <c r="F72" i="1"/>
  <c r="L71" i="1"/>
  <c r="J71" i="1"/>
  <c r="I71" i="1"/>
  <c r="H71" i="1"/>
  <c r="F71" i="1"/>
  <c r="L68" i="1"/>
  <c r="J68" i="1"/>
  <c r="I68" i="1"/>
  <c r="H68" i="1"/>
  <c r="F68" i="1"/>
  <c r="L64" i="1"/>
  <c r="J64" i="1"/>
  <c r="I64" i="1"/>
  <c r="H64" i="1"/>
  <c r="F64" i="1"/>
  <c r="L63" i="1"/>
  <c r="J63" i="1"/>
  <c r="I63" i="1"/>
  <c r="H63" i="1"/>
  <c r="F63" i="1"/>
  <c r="L62" i="1"/>
  <c r="J62" i="1"/>
  <c r="I62" i="1"/>
  <c r="H62" i="1"/>
  <c r="F62" i="1"/>
  <c r="L61" i="1"/>
  <c r="J61" i="1"/>
  <c r="I61" i="1"/>
  <c r="H61" i="1"/>
  <c r="F61" i="1"/>
  <c r="L57" i="1"/>
  <c r="J57" i="1"/>
  <c r="I57" i="1"/>
  <c r="H57" i="1"/>
  <c r="F57" i="1"/>
  <c r="L54" i="1"/>
  <c r="J54" i="1"/>
  <c r="I54" i="1"/>
  <c r="H54" i="1"/>
  <c r="F54" i="1"/>
  <c r="L51" i="1"/>
  <c r="J51" i="1"/>
  <c r="I51" i="1"/>
  <c r="H51" i="1"/>
  <c r="F51" i="1"/>
  <c r="L58" i="1"/>
  <c r="I58" i="1"/>
  <c r="H58" i="1"/>
  <c r="F58" i="1"/>
  <c r="L50" i="1"/>
  <c r="J50" i="1"/>
  <c r="I50" i="1"/>
  <c r="H50" i="1"/>
  <c r="F50" i="1"/>
  <c r="L49" i="1"/>
  <c r="J49" i="1"/>
  <c r="I49" i="1"/>
  <c r="H49" i="1"/>
  <c r="F49" i="1"/>
  <c r="L48" i="1"/>
  <c r="J48" i="1"/>
  <c r="I48" i="1"/>
  <c r="H48" i="1"/>
  <c r="F48" i="1"/>
  <c r="L47" i="1"/>
  <c r="J47" i="1"/>
  <c r="I47" i="1"/>
  <c r="H47" i="1"/>
  <c r="F47" i="1"/>
  <c r="L46" i="1"/>
  <c r="J46" i="1"/>
  <c r="I46" i="1"/>
  <c r="H46" i="1"/>
  <c r="F46" i="1"/>
  <c r="L45" i="1"/>
  <c r="J45" i="1"/>
  <c r="I45" i="1"/>
  <c r="H45" i="1"/>
  <c r="F45" i="1"/>
  <c r="L44" i="1"/>
  <c r="J44" i="1"/>
  <c r="I44" i="1"/>
  <c r="H44" i="1"/>
  <c r="F44" i="1"/>
  <c r="L43" i="1"/>
  <c r="J43" i="1"/>
  <c r="I43" i="1"/>
  <c r="H43" i="1"/>
  <c r="F43" i="1"/>
  <c r="L42" i="1"/>
  <c r="J42" i="1"/>
  <c r="I42" i="1"/>
  <c r="H42" i="1"/>
  <c r="F42" i="1"/>
  <c r="L41" i="1"/>
  <c r="J41" i="1"/>
  <c r="I41" i="1"/>
  <c r="H41" i="1"/>
  <c r="F41" i="1"/>
  <c r="L40" i="1"/>
  <c r="J40" i="1"/>
  <c r="I40" i="1"/>
  <c r="H40" i="1"/>
  <c r="F40" i="1"/>
  <c r="L39" i="1"/>
  <c r="J39" i="1"/>
  <c r="I39" i="1"/>
  <c r="H39" i="1"/>
  <c r="F39" i="1"/>
  <c r="L38" i="1"/>
  <c r="J38" i="1"/>
  <c r="I38" i="1"/>
  <c r="H38" i="1"/>
  <c r="F38" i="1"/>
  <c r="L37" i="1"/>
  <c r="J37" i="1"/>
  <c r="I37" i="1"/>
  <c r="H37" i="1"/>
  <c r="F37" i="1"/>
  <c r="L36" i="1"/>
  <c r="J36" i="1"/>
  <c r="I36" i="1"/>
  <c r="H36" i="1"/>
  <c r="F36" i="1"/>
  <c r="L35" i="1"/>
  <c r="J35" i="1"/>
  <c r="I35" i="1"/>
  <c r="H35" i="1"/>
  <c r="F35" i="1"/>
  <c r="L32" i="1"/>
  <c r="J32" i="1"/>
  <c r="I32" i="1"/>
  <c r="H32" i="1"/>
  <c r="F32" i="1"/>
  <c r="L31" i="1"/>
  <c r="J31" i="1"/>
  <c r="I31" i="1"/>
  <c r="H31" i="1"/>
  <c r="F31" i="1"/>
  <c r="L30" i="1"/>
  <c r="J30" i="1"/>
  <c r="I30" i="1"/>
  <c r="H30" i="1"/>
  <c r="F30" i="1"/>
  <c r="L27" i="1"/>
  <c r="J27" i="1"/>
  <c r="I27" i="1"/>
  <c r="H27" i="1"/>
  <c r="F27" i="1"/>
  <c r="L24" i="1"/>
  <c r="J24" i="1"/>
  <c r="I24" i="1"/>
  <c r="H24" i="1"/>
  <c r="F24" i="1"/>
  <c r="L23" i="1"/>
  <c r="J23" i="1"/>
  <c r="I23" i="1"/>
  <c r="H23" i="1"/>
  <c r="F23" i="1"/>
  <c r="L20" i="1"/>
  <c r="J20" i="1"/>
  <c r="I20" i="1"/>
  <c r="H20" i="1"/>
  <c r="F20" i="1"/>
  <c r="L19" i="1"/>
  <c r="J19" i="1"/>
  <c r="I19" i="1"/>
  <c r="H19" i="1"/>
  <c r="F19" i="1"/>
  <c r="L16" i="1"/>
  <c r="J16" i="1"/>
  <c r="I16" i="1"/>
  <c r="H16" i="1"/>
  <c r="F16" i="1"/>
  <c r="L15" i="1"/>
  <c r="J15" i="1"/>
  <c r="I15" i="1"/>
  <c r="H15" i="1"/>
  <c r="F15" i="1"/>
  <c r="L14" i="1"/>
  <c r="J14" i="1"/>
  <c r="I14" i="1"/>
  <c r="H14" i="1"/>
  <c r="F14" i="1"/>
  <c r="L13" i="1"/>
  <c r="J13" i="1"/>
  <c r="I13" i="1"/>
  <c r="H13" i="1"/>
  <c r="F13" i="1"/>
  <c r="L12" i="1"/>
  <c r="J12" i="1"/>
  <c r="I12" i="1"/>
  <c r="H12" i="1"/>
  <c r="F12" i="1"/>
  <c r="L11" i="1"/>
  <c r="J11" i="1"/>
  <c r="I11" i="1"/>
  <c r="H11" i="1"/>
  <c r="F11" i="1"/>
  <c r="L10" i="1"/>
  <c r="J10" i="1"/>
  <c r="I10" i="1"/>
  <c r="H10" i="1"/>
  <c r="F10" i="1"/>
  <c r="L9" i="1"/>
  <c r="J9" i="1"/>
  <c r="I9" i="1"/>
  <c r="H9" i="1"/>
  <c r="F9" i="1"/>
  <c r="L8" i="1"/>
  <c r="J8" i="1"/>
  <c r="H8" i="1"/>
  <c r="K108" i="1" l="1"/>
  <c r="K63" i="1"/>
  <c r="K90" i="1"/>
  <c r="K95" i="1"/>
  <c r="K118" i="1"/>
  <c r="K9" i="1"/>
  <c r="K13" i="1"/>
  <c r="K19" i="1"/>
  <c r="K27" i="1"/>
  <c r="K35" i="1"/>
  <c r="K39" i="1"/>
  <c r="K43" i="1"/>
  <c r="K47" i="1"/>
  <c r="K58" i="1"/>
  <c r="K72" i="1"/>
  <c r="K80" i="1"/>
  <c r="K99" i="1"/>
  <c r="K107" i="1"/>
  <c r="K10" i="1"/>
  <c r="K14" i="1"/>
  <c r="K20" i="1"/>
  <c r="K30" i="1"/>
  <c r="K36" i="1"/>
  <c r="K40" i="1"/>
  <c r="K44" i="1"/>
  <c r="K48" i="1"/>
  <c r="K51" i="1"/>
  <c r="K57" i="1"/>
  <c r="K64" i="1"/>
  <c r="K73" i="1"/>
  <c r="K83" i="1"/>
  <c r="K91" i="1"/>
  <c r="K96" i="1"/>
  <c r="K102" i="1"/>
  <c r="K119" i="1"/>
  <c r="K11" i="1"/>
  <c r="K15" i="1"/>
  <c r="K23" i="1"/>
  <c r="K31" i="1"/>
  <c r="K37" i="1"/>
  <c r="K41" i="1"/>
  <c r="K45" i="1"/>
  <c r="K49" i="1"/>
  <c r="K61" i="1"/>
  <c r="K68" i="1"/>
  <c r="K76" i="1"/>
  <c r="K84" i="1"/>
  <c r="K55" i="1"/>
  <c r="K97" i="1"/>
  <c r="K103" i="1"/>
  <c r="K109" i="1"/>
  <c r="K122" i="1"/>
  <c r="K12" i="1"/>
  <c r="K16" i="1"/>
  <c r="K24" i="1"/>
  <c r="K32" i="1"/>
  <c r="K38" i="1"/>
  <c r="K42" i="1"/>
  <c r="K46" i="1"/>
  <c r="K50" i="1"/>
  <c r="K54" i="1"/>
  <c r="K62" i="1"/>
  <c r="K71" i="1"/>
  <c r="K77" i="1"/>
  <c r="K87" i="1"/>
  <c r="K94" i="1"/>
  <c r="K98" i="1"/>
  <c r="K106" i="1"/>
  <c r="K115" i="1"/>
  <c r="K125" i="1"/>
  <c r="E13" i="1"/>
  <c r="I8" i="1"/>
  <c r="F8" i="1"/>
  <c r="M13" i="1" l="1"/>
  <c r="F133" i="1"/>
  <c r="M58" i="1" l="1"/>
  <c r="E58" i="1"/>
  <c r="M115" i="1"/>
  <c r="M118" i="1"/>
  <c r="M119" i="1"/>
  <c r="M68" i="1"/>
  <c r="M73" i="1"/>
  <c r="M76" i="1"/>
  <c r="M103" i="1"/>
  <c r="M109" i="1"/>
  <c r="M108" i="1"/>
  <c r="M107" i="1"/>
  <c r="M77" i="1"/>
  <c r="M55" i="1"/>
  <c r="M97" i="1"/>
  <c r="M98" i="1"/>
  <c r="M99" i="1"/>
  <c r="M63" i="1"/>
  <c r="M72" i="1"/>
  <c r="M57" i="1"/>
  <c r="M64" i="1"/>
  <c r="M36" i="1"/>
  <c r="M61" i="1"/>
  <c r="M62" i="1"/>
  <c r="M71" i="1"/>
  <c r="M80" i="1"/>
  <c r="M83" i="1"/>
  <c r="M84" i="1"/>
  <c r="M87" i="1"/>
  <c r="M90" i="1"/>
  <c r="M91" i="1"/>
  <c r="M94" i="1"/>
  <c r="M95" i="1"/>
  <c r="M96" i="1"/>
  <c r="M102" i="1"/>
  <c r="M106" i="1"/>
  <c r="M122" i="1"/>
  <c r="M125" i="1"/>
  <c r="M14" i="1"/>
  <c r="M19" i="1"/>
  <c r="M27" i="1"/>
  <c r="M40" i="1"/>
  <c r="M43" i="1"/>
  <c r="M47" i="1"/>
  <c r="M51" i="1"/>
  <c r="M16" i="1"/>
  <c r="M20" i="1"/>
  <c r="M23" i="1"/>
  <c r="M30" i="1"/>
  <c r="M31" i="1"/>
  <c r="M35" i="1"/>
  <c r="M37" i="1"/>
  <c r="M39" i="1"/>
  <c r="M12" i="1"/>
  <c r="M42" i="1"/>
  <c r="M44" i="1"/>
  <c r="M46" i="1"/>
  <c r="M48" i="1"/>
  <c r="M50" i="1"/>
  <c r="M54" i="1"/>
  <c r="M24" i="1"/>
  <c r="M38" i="1"/>
  <c r="M41" i="1"/>
  <c r="M45" i="1"/>
  <c r="M49" i="1"/>
  <c r="M32" i="1"/>
  <c r="M15" i="1"/>
  <c r="E20" i="1"/>
  <c r="E15" i="1" l="1"/>
  <c r="E73" i="1"/>
  <c r="E103" i="1"/>
  <c r="E98" i="1"/>
  <c r="E99" i="1"/>
  <c r="E119" i="1"/>
  <c r="E118" i="1"/>
  <c r="E84" i="1"/>
  <c r="E76" i="1"/>
  <c r="E72" i="1"/>
  <c r="E68" i="1"/>
  <c r="E16" i="1"/>
  <c r="E14" i="1"/>
  <c r="E64" i="1"/>
  <c r="E32" i="1"/>
  <c r="E91" i="1"/>
  <c r="E51" i="1"/>
  <c r="E50" i="1"/>
  <c r="E125" i="1"/>
  <c r="E115" i="1"/>
  <c r="E107" i="1"/>
  <c r="E63" i="1"/>
  <c r="E57" i="1"/>
  <c r="E48" i="1"/>
  <c r="E46" i="1"/>
  <c r="E45" i="1"/>
  <c r="E77" i="1" l="1"/>
  <c r="E49" i="1"/>
  <c r="E47" i="1"/>
  <c r="E55" i="1"/>
  <c r="E54" i="1"/>
  <c r="E44" i="1"/>
  <c r="E97" i="1"/>
  <c r="L132" i="1" l="1"/>
  <c r="L134" i="1" s="1"/>
  <c r="M9" i="1"/>
  <c r="M11" i="1"/>
  <c r="K8" i="1"/>
  <c r="M10" i="1"/>
  <c r="M8" i="1" l="1"/>
  <c r="M132" i="1" s="1"/>
  <c r="M134" i="1" s="1"/>
  <c r="K132" i="1"/>
  <c r="K134" i="1" s="1"/>
  <c r="F132" i="1"/>
  <c r="F134" i="1" s="1"/>
</calcChain>
</file>

<file path=xl/sharedStrings.xml><?xml version="1.0" encoding="utf-8"?>
<sst xmlns="http://schemas.openxmlformats.org/spreadsheetml/2006/main" count="332" uniqueCount="210">
  <si>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</si>
  <si>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</si>
  <si>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</si>
  <si>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</si>
  <si>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</si>
  <si>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</si>
  <si>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</si>
  <si>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</si>
  <si>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</si>
  <si>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</si>
  <si>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>Sueldo - Honorario Bruto  Mensual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</si>
  <si>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</si>
  <si>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</si>
  <si>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</si>
  <si>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</si>
  <si>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</si>
  <si>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</si>
  <si>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</si>
  <si>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</si>
  <si>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</si>
  <si>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</si>
  <si>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</si>
  <si>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</si>
  <si>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</si>
  <si>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</si>
  <si>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</si>
  <si>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</si>
  <si>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</si>
  <si>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</si>
  <si>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</si>
  <si>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</si>
  <si>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</si>
  <si>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</si>
  <si>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</si>
  <si>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</si>
  <si>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</si>
  <si>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</si>
  <si>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</si>
  <si>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</si>
  <si>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</si>
  <si>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</si>
  <si>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</si>
  <si>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</si>
  <si>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</si>
  <si>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</si>
  <si>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</si>
  <si>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</si>
  <si>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</si>
  <si>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</si>
  <si>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</si>
  <si>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</si>
  <si>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</si>
  <si>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</si>
  <si>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</si>
  <si>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</si>
  <si>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</si>
  <si>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</si>
  <si>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</si>
  <si>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</si>
  <si>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</si>
  <si>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</si>
  <si>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</si>
  <si>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</si>
  <si>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</si>
  <si>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</si>
  <si>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</si>
  <si>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</si>
  <si>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</si>
  <si>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</si>
  <si>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00841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</si>
  <si>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</si>
  <si>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</si>
  <si>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</si>
  <si>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</si>
  <si>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</si>
  <si>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</si>
  <si>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</si>
  <si>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</si>
  <si>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</si>
  <si>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</si>
  <si>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</si>
  <si>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</si>
  <si>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</si>
  <si>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</si>
  <si>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</si>
  <si>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</si>
  <si>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</si>
  <si>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</si>
  <si>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</si>
  <si>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</si>
  <si>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</si>
  <si>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</si>
  <si>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</si>
  <si>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</si>
  <si>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</si>
  <si>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</si>
  <si>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</si>
  <si>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</si>
  <si>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</si>
  <si>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</si>
  <si>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</si>
  <si>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</si>
  <si>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</si>
  <si>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</si>
  <si>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</si>
  <si>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</si>
  <si>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</si>
  <si>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</si>
  <si>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</si>
  <si>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</si>
  <si>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</si>
  <si>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</si>
  <si>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</si>
  <si>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</si>
  <si>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</si>
  <si>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</si>
  <si>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</si>
  <si>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</si>
  <si>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</si>
  <si>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</si>
  <si>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</si>
  <si>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</si>
  <si>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</si>
  <si>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</si>
  <si>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</si>
  <si>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</si>
  <si>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</si>
  <si>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</si>
  <si>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</si>
  <si>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</si>
  <si>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</si>
  <si>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</si>
  <si>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</si>
  <si>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</si>
  <si>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Figueroa López Saúl Joaquín</t>
  </si>
  <si>
    <t>00873</t>
  </si>
  <si>
    <t>Mendez Salcedo Jorge Alberto</t>
  </si>
  <si>
    <t>Secretario de Finanas y Administración</t>
  </si>
  <si>
    <t>Sub-Secretario de Finanzas</t>
  </si>
  <si>
    <t>00859</t>
  </si>
  <si>
    <t>Orozco Sanchez Aldana Jose Luis</t>
  </si>
  <si>
    <t>Jefe de Departamento</t>
  </si>
  <si>
    <t>00874</t>
  </si>
  <si>
    <t>Resendiz Mora Martha Dolores</t>
  </si>
  <si>
    <t>Secretaria de Comunicación Social</t>
  </si>
  <si>
    <t>Ruiz Esparza Hermosillo Hugo Rene</t>
  </si>
  <si>
    <t>Secretario de Organización</t>
  </si>
  <si>
    <t>Guerrero Torres Edgar Emmanuel</t>
  </si>
  <si>
    <t>Hernandez Garcia Ramiro</t>
  </si>
  <si>
    <t>Enriquez Sierra Juan Pablo</t>
  </si>
  <si>
    <t>Presidente</t>
  </si>
  <si>
    <t>Arreola Castañeda Alberto</t>
  </si>
  <si>
    <t>Administrativo</t>
  </si>
  <si>
    <t>Departamento 4108 CDE SECRETARIA DE GESTION SOCIAL</t>
  </si>
  <si>
    <t>De La Torre Gonzalez Juan Carlos</t>
  </si>
  <si>
    <t>Secretario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</si>
  <si>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</si>
  <si>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</si>
  <si>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</si>
  <si>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</si>
  <si>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</si>
  <si>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</si>
  <si>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</si>
  <si>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</si>
  <si>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</si>
  <si>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</si>
  <si>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Martinez Espinoza Maria Veronica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</si>
  <si>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</si>
  <si>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</si>
  <si>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</si>
  <si>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</si>
  <si>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</si>
  <si>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Cisneros Gabriel Juan Fernando</t>
  </si>
  <si>
    <t>00856</t>
  </si>
  <si>
    <t>00865</t>
  </si>
  <si>
    <t>00866</t>
  </si>
  <si>
    <t>00061</t>
  </si>
  <si>
    <t>00067</t>
  </si>
  <si>
    <t>00869</t>
  </si>
  <si>
    <t>00863</t>
  </si>
  <si>
    <t>00855</t>
  </si>
  <si>
    <t>00857</t>
  </si>
  <si>
    <t>00837</t>
  </si>
  <si>
    <t>00852</t>
  </si>
  <si>
    <t>00860</t>
  </si>
  <si>
    <t>00870</t>
  </si>
  <si>
    <t>00864</t>
  </si>
  <si>
    <t>00868</t>
  </si>
  <si>
    <t>00851</t>
  </si>
  <si>
    <t>00871</t>
  </si>
  <si>
    <t>00849</t>
  </si>
  <si>
    <t>00853</t>
  </si>
  <si>
    <t>00867</t>
  </si>
  <si>
    <t>00848</t>
  </si>
  <si>
    <t>00858</t>
  </si>
  <si>
    <t>00839</t>
  </si>
  <si>
    <t>00840</t>
  </si>
  <si>
    <t>00861</t>
  </si>
  <si>
    <t>00862</t>
  </si>
  <si>
    <t>00854</t>
  </si>
  <si>
    <t>00838</t>
  </si>
  <si>
    <t>Sueldos Honorarios</t>
  </si>
  <si>
    <t>00876</t>
  </si>
  <si>
    <t>Perez Palacios Jorge Antonio</t>
  </si>
  <si>
    <t>00875</t>
  </si>
  <si>
    <t>Sanchez Padilla Daniel Trinidad</t>
  </si>
  <si>
    <t>00850</t>
  </si>
  <si>
    <t>Becerra Iñiguez Julio Ricardo</t>
  </si>
  <si>
    <t>DICIEMBRE DE 2019</t>
  </si>
  <si>
    <t>Negrete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</si>
</sst>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7" fillId="3" borderId="2" xfId="0" applyNumberFormat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/>
    </xf>
    <xf numFmtId="40" fontId="9" fillId="3" borderId="2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40" fontId="8" fillId="0" borderId="2" xfId="1" applyNumberFormat="1" applyFont="1" applyBorder="1" applyAlignment="1">
      <alignment horizontal="right" vertical="center"/>
    </xf>
    <xf numFmtId="43" fontId="8" fillId="0" borderId="0" xfId="0" applyNumberFormat="1" applyFont="1" applyAlignment="1">
      <alignment vertical="center"/>
    </xf>
    <xf numFmtId="0" fontId="8" fillId="0" borderId="2" xfId="0" applyFont="1" applyBorder="1" applyAlignment="1">
      <alignment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9" fontId="10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9" fontId="8" fillId="0" borderId="0" xfId="0" applyNumberFormat="1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40" fontId="10" fillId="0" borderId="0" xfId="1" applyNumberFormat="1" applyFont="1" applyAlignment="1">
      <alignment horizontal="right" vertical="center"/>
    </xf>
    <xf numFmtId="40" fontId="8" fillId="0" borderId="0" xfId="1" applyNumberFormat="1" applyFont="1" applyAlignment="1">
      <alignment horizontal="right" vertical="center"/>
    </xf>
    <xf numFmtId="49" fontId="11" fillId="0" borderId="0" xfId="0" applyNumberFormat="1" applyFont="1"/>
    <xf numFmtId="43" fontId="8" fillId="0" borderId="0" xfId="1" applyFont="1" applyAlignment="1">
      <alignment horizontal="right" vertical="center"/>
    </xf>
    <xf numFmtId="0" fontId="11" fillId="0" borderId="0" xfId="3" applyFont="1"/>
    <xf numFmtId="49" fontId="11" fillId="0" borderId="0" xfId="3" applyNumberFormat="1" applyFont="1"/>
    <xf numFmtId="164" fontId="12" fillId="0" borderId="0" xfId="3" applyNumberFormat="1" applyFont="1"/>
    <xf numFmtId="164" fontId="12" fillId="0" borderId="0" xfId="3" applyNumberFormat="1" applyFont="1"/>
    <xf numFmtId="164" fontId="12" fillId="0" borderId="0" xfId="3" applyNumberFormat="1" applyFont="1"/>
    <xf numFmtId="40" fontId="7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2%20DICIEMBRE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00517</v>
          </cell>
          <cell r="B13" t="str">
            <v>Alvarado Rojas Mayra Alejandra</v>
          </cell>
          <cell r="C13">
            <v>4715.7</v>
          </cell>
          <cell r="D13">
            <v>1714.8</v>
          </cell>
          <cell r="E13">
            <v>0</v>
          </cell>
          <cell r="F13">
            <v>0</v>
          </cell>
          <cell r="G13">
            <v>6430.5</v>
          </cell>
          <cell r="H13">
            <v>0</v>
          </cell>
          <cell r="I13">
            <v>0</v>
          </cell>
          <cell r="J13">
            <v>2443.4</v>
          </cell>
          <cell r="K13">
            <v>-250.2</v>
          </cell>
          <cell r="L13">
            <v>0</v>
          </cell>
          <cell r="M13">
            <v>206.78</v>
          </cell>
          <cell r="N13">
            <v>176.62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2826.8</v>
          </cell>
          <cell r="U13">
            <v>3603.7</v>
          </cell>
          <cell r="V13">
            <v>125.8</v>
          </cell>
          <cell r="W13">
            <v>226.43</v>
          </cell>
          <cell r="X13">
            <v>647.22</v>
          </cell>
          <cell r="Y13">
            <v>143.76</v>
          </cell>
          <cell r="Z13">
            <v>128.62</v>
          </cell>
          <cell r="AA13">
            <v>5585.98</v>
          </cell>
          <cell r="AB13">
            <v>999.45</v>
          </cell>
          <cell r="AC13">
            <v>359.41</v>
          </cell>
          <cell r="AD13">
            <v>71.88</v>
          </cell>
          <cell r="AE13">
            <v>0</v>
          </cell>
          <cell r="AF13">
            <v>7289.1</v>
          </cell>
        </row>
        <row r="14">
          <cell r="A14" t="str">
            <v>00001</v>
          </cell>
          <cell r="B14" t="str">
            <v>Andrade Padilla Daniel</v>
          </cell>
          <cell r="C14">
            <v>6668.25</v>
          </cell>
          <cell r="D14">
            <v>5099.25</v>
          </cell>
          <cell r="E14">
            <v>0</v>
          </cell>
          <cell r="F14">
            <v>0</v>
          </cell>
          <cell r="G14">
            <v>11767.5</v>
          </cell>
          <cell r="H14">
            <v>0</v>
          </cell>
          <cell r="I14">
            <v>1905.35</v>
          </cell>
          <cell r="J14">
            <v>0</v>
          </cell>
          <cell r="K14">
            <v>0</v>
          </cell>
          <cell r="L14">
            <v>0</v>
          </cell>
          <cell r="M14">
            <v>1179</v>
          </cell>
          <cell r="N14">
            <v>349.53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3433.88</v>
          </cell>
          <cell r="U14">
            <v>8333.6200000000008</v>
          </cell>
          <cell r="V14">
            <v>239.9</v>
          </cell>
          <cell r="W14">
            <v>431.8</v>
          </cell>
          <cell r="X14">
            <v>824.12</v>
          </cell>
          <cell r="Y14">
            <v>274.16000000000003</v>
          </cell>
          <cell r="Z14">
            <v>235.34</v>
          </cell>
          <cell r="AA14">
            <v>10652.64</v>
          </cell>
          <cell r="AB14">
            <v>1495.82</v>
          </cell>
          <cell r="AC14">
            <v>685.42</v>
          </cell>
          <cell r="AD14">
            <v>137.08000000000001</v>
          </cell>
          <cell r="AE14">
            <v>0</v>
          </cell>
          <cell r="AF14">
            <v>13480.46</v>
          </cell>
        </row>
        <row r="15">
          <cell r="A15" t="str">
            <v>00202</v>
          </cell>
          <cell r="B15" t="str">
            <v>Arciniega Oropeza Alejandra Paola</v>
          </cell>
          <cell r="C15">
            <v>6723.2</v>
          </cell>
          <cell r="D15">
            <v>2444.8000000000002</v>
          </cell>
          <cell r="E15">
            <v>0</v>
          </cell>
          <cell r="F15">
            <v>0</v>
          </cell>
          <cell r="G15">
            <v>9168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788.22</v>
          </cell>
          <cell r="N15">
            <v>257.52999999999997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1045.75</v>
          </cell>
          <cell r="U15">
            <v>8122.25</v>
          </cell>
          <cell r="V15">
            <v>179.32</v>
          </cell>
          <cell r="W15">
            <v>322.77</v>
          </cell>
          <cell r="X15">
            <v>735.54</v>
          </cell>
          <cell r="Y15">
            <v>204.93</v>
          </cell>
          <cell r="Z15">
            <v>183.36</v>
          </cell>
          <cell r="AA15">
            <v>7962.61</v>
          </cell>
          <cell r="AB15">
            <v>1237.6300000000001</v>
          </cell>
          <cell r="AC15">
            <v>512.33000000000004</v>
          </cell>
          <cell r="AD15">
            <v>102.47</v>
          </cell>
          <cell r="AE15">
            <v>0</v>
          </cell>
          <cell r="AF15">
            <v>10203.33</v>
          </cell>
        </row>
        <row r="16">
          <cell r="A16" t="str">
            <v>00836</v>
          </cell>
          <cell r="B16" t="str">
            <v>Arredondo Zuñiga Victor Manuel</v>
          </cell>
          <cell r="C16">
            <v>4681.6000000000004</v>
          </cell>
          <cell r="D16">
            <v>1702.4</v>
          </cell>
          <cell r="E16">
            <v>0</v>
          </cell>
          <cell r="F16">
            <v>0</v>
          </cell>
          <cell r="G16">
            <v>6384</v>
          </cell>
          <cell r="H16">
            <v>0</v>
          </cell>
          <cell r="I16">
            <v>0</v>
          </cell>
          <cell r="J16">
            <v>0</v>
          </cell>
          <cell r="K16">
            <v>-250.2</v>
          </cell>
          <cell r="L16">
            <v>0</v>
          </cell>
          <cell r="M16">
            <v>201.72</v>
          </cell>
          <cell r="N16">
            <v>175.32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377.04</v>
          </cell>
          <cell r="U16">
            <v>6006.96</v>
          </cell>
          <cell r="V16">
            <v>124.87</v>
          </cell>
          <cell r="W16">
            <v>224.75</v>
          </cell>
          <cell r="X16">
            <v>646.24</v>
          </cell>
          <cell r="Y16">
            <v>142.69999999999999</v>
          </cell>
          <cell r="Z16">
            <v>127.68</v>
          </cell>
          <cell r="AA16">
            <v>5544.72</v>
          </cell>
          <cell r="AB16">
            <v>995.86</v>
          </cell>
          <cell r="AC16">
            <v>356.76</v>
          </cell>
          <cell r="AD16">
            <v>71.36</v>
          </cell>
          <cell r="AE16">
            <v>0</v>
          </cell>
          <cell r="AF16">
            <v>7239.08</v>
          </cell>
        </row>
        <row r="17">
          <cell r="A17" t="str">
            <v>00061</v>
          </cell>
          <cell r="B17" t="str">
            <v>Arreola Castañeda Alberto</v>
          </cell>
          <cell r="C17">
            <v>7333.26</v>
          </cell>
          <cell r="D17">
            <v>2666.64</v>
          </cell>
          <cell r="E17">
            <v>3614.72</v>
          </cell>
          <cell r="F17">
            <v>0</v>
          </cell>
          <cell r="G17">
            <v>13614.62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1631.64</v>
          </cell>
          <cell r="N17">
            <v>290.44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1922.08</v>
          </cell>
          <cell r="U17">
            <v>11692.54</v>
          </cell>
          <cell r="V17">
            <v>195.59</v>
          </cell>
          <cell r="W17">
            <v>352.06</v>
          </cell>
          <cell r="X17">
            <v>762.96</v>
          </cell>
          <cell r="Y17">
            <v>223.53</v>
          </cell>
          <cell r="Z17">
            <v>272.3</v>
          </cell>
          <cell r="AA17">
            <v>8685.25</v>
          </cell>
          <cell r="AB17">
            <v>1310.6099999999999</v>
          </cell>
          <cell r="AC17">
            <v>558.83000000000004</v>
          </cell>
          <cell r="AD17">
            <v>111.77</v>
          </cell>
          <cell r="AE17">
            <v>0</v>
          </cell>
          <cell r="AF17">
            <v>11162.29</v>
          </cell>
        </row>
        <row r="18">
          <cell r="A18" t="str">
            <v>00853</v>
          </cell>
          <cell r="B18" t="str">
            <v>Ayala Rodriguez Eliazer</v>
          </cell>
          <cell r="C18">
            <v>7333.26</v>
          </cell>
          <cell r="D18">
            <v>2666.64</v>
          </cell>
          <cell r="E18">
            <v>10000.1</v>
          </cell>
          <cell r="F18">
            <v>0</v>
          </cell>
          <cell r="G18">
            <v>20000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2995.56</v>
          </cell>
          <cell r="N18">
            <v>290.44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3286</v>
          </cell>
          <cell r="U18">
            <v>16714</v>
          </cell>
          <cell r="V18">
            <v>195.59</v>
          </cell>
          <cell r="W18">
            <v>352.06</v>
          </cell>
          <cell r="X18">
            <v>762.96</v>
          </cell>
          <cell r="Y18">
            <v>223.53</v>
          </cell>
          <cell r="Z18">
            <v>400</v>
          </cell>
          <cell r="AA18">
            <v>8685.25</v>
          </cell>
          <cell r="AB18">
            <v>1310.6099999999999</v>
          </cell>
          <cell r="AC18">
            <v>558.83000000000004</v>
          </cell>
          <cell r="AD18">
            <v>111.77</v>
          </cell>
          <cell r="AE18">
            <v>0</v>
          </cell>
          <cell r="AF18">
            <v>11289.99</v>
          </cell>
        </row>
        <row r="19">
          <cell r="A19" t="str">
            <v>00850</v>
          </cell>
          <cell r="B19" t="str">
            <v>Becerra Iñiguez Julio Ricardo</v>
          </cell>
          <cell r="C19">
            <v>2012.67</v>
          </cell>
          <cell r="D19">
            <v>847.44</v>
          </cell>
          <cell r="E19">
            <v>0</v>
          </cell>
          <cell r="F19">
            <v>0</v>
          </cell>
          <cell r="G19">
            <v>2860.11</v>
          </cell>
          <cell r="H19">
            <v>0</v>
          </cell>
          <cell r="I19">
            <v>0</v>
          </cell>
          <cell r="J19">
            <v>0</v>
          </cell>
          <cell r="K19">
            <v>-401.37</v>
          </cell>
          <cell r="L19">
            <v>-243.9</v>
          </cell>
          <cell r="M19">
            <v>0</v>
          </cell>
          <cell r="N19">
            <v>87.26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-156.63999999999999</v>
          </cell>
          <cell r="U19">
            <v>3016.75</v>
          </cell>
          <cell r="V19">
            <v>62.16</v>
          </cell>
          <cell r="W19">
            <v>111.88</v>
          </cell>
          <cell r="X19">
            <v>581.38</v>
          </cell>
          <cell r="Y19">
            <v>71.03</v>
          </cell>
          <cell r="Z19">
            <v>57.2</v>
          </cell>
          <cell r="AA19">
            <v>2760.11</v>
          </cell>
          <cell r="AB19">
            <v>755.42</v>
          </cell>
          <cell r="AC19">
            <v>177.59</v>
          </cell>
          <cell r="AD19">
            <v>35.520000000000003</v>
          </cell>
          <cell r="AE19">
            <v>0</v>
          </cell>
          <cell r="AF19">
            <v>3856.87</v>
          </cell>
        </row>
        <row r="20">
          <cell r="A20" t="str">
            <v>00461</v>
          </cell>
          <cell r="B20" t="str">
            <v>Borrayo De La Cruz Ericka Guillermina</v>
          </cell>
          <cell r="C20">
            <v>3803.8</v>
          </cell>
          <cell r="D20">
            <v>1383.2</v>
          </cell>
          <cell r="E20">
            <v>0</v>
          </cell>
          <cell r="F20">
            <v>0</v>
          </cell>
          <cell r="G20">
            <v>5187</v>
          </cell>
          <cell r="H20">
            <v>0</v>
          </cell>
          <cell r="I20">
            <v>0</v>
          </cell>
          <cell r="J20">
            <v>0</v>
          </cell>
          <cell r="K20">
            <v>-320.60000000000002</v>
          </cell>
          <cell r="L20">
            <v>0</v>
          </cell>
          <cell r="M20">
            <v>1.08</v>
          </cell>
          <cell r="N20">
            <v>123.46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124.54</v>
          </cell>
          <cell r="U20">
            <v>5062.46</v>
          </cell>
          <cell r="V20">
            <v>87.93</v>
          </cell>
          <cell r="W20">
            <v>158.27000000000001</v>
          </cell>
          <cell r="X20">
            <v>608.04</v>
          </cell>
          <cell r="Y20">
            <v>100.49</v>
          </cell>
          <cell r="Z20">
            <v>103.74</v>
          </cell>
          <cell r="AA20">
            <v>3904.5</v>
          </cell>
          <cell r="AB20">
            <v>854.24</v>
          </cell>
          <cell r="AC20">
            <v>251.22</v>
          </cell>
          <cell r="AD20">
            <v>50.25</v>
          </cell>
          <cell r="AE20">
            <v>0</v>
          </cell>
          <cell r="AF20">
            <v>5264.44</v>
          </cell>
        </row>
        <row r="21">
          <cell r="A21" t="str">
            <v>00279</v>
          </cell>
          <cell r="B21" t="str">
            <v>Bravo Garcia Andrea Nallely</v>
          </cell>
          <cell r="C21">
            <v>3269.2</v>
          </cell>
          <cell r="D21">
            <v>1188.8</v>
          </cell>
          <cell r="E21">
            <v>0</v>
          </cell>
          <cell r="F21">
            <v>0</v>
          </cell>
          <cell r="G21">
            <v>4458</v>
          </cell>
          <cell r="H21">
            <v>0</v>
          </cell>
          <cell r="I21">
            <v>0</v>
          </cell>
          <cell r="J21">
            <v>0</v>
          </cell>
          <cell r="K21">
            <v>-349.56</v>
          </cell>
          <cell r="L21">
            <v>-89.84</v>
          </cell>
          <cell r="M21">
            <v>0</v>
          </cell>
          <cell r="N21">
            <v>122.4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32.56</v>
          </cell>
          <cell r="U21">
            <v>4425.4399999999996</v>
          </cell>
          <cell r="V21">
            <v>87.19</v>
          </cell>
          <cell r="W21">
            <v>156.94999999999999</v>
          </cell>
          <cell r="X21">
            <v>607.28</v>
          </cell>
          <cell r="Y21">
            <v>99.65</v>
          </cell>
          <cell r="Z21">
            <v>89.16</v>
          </cell>
          <cell r="AA21">
            <v>3871.89</v>
          </cell>
          <cell r="AB21">
            <v>851.42</v>
          </cell>
          <cell r="AC21">
            <v>249.13</v>
          </cell>
          <cell r="AD21">
            <v>49.82</v>
          </cell>
          <cell r="AE21">
            <v>0</v>
          </cell>
          <cell r="AF21">
            <v>5211.07</v>
          </cell>
        </row>
        <row r="22">
          <cell r="A22" t="str">
            <v>00874</v>
          </cell>
          <cell r="B22" t="str">
            <v>Camiruaga Lopez Monica Del Carmen</v>
          </cell>
          <cell r="C22">
            <v>4400</v>
          </cell>
          <cell r="D22">
            <v>1600</v>
          </cell>
          <cell r="E22">
            <v>2705.1</v>
          </cell>
          <cell r="F22">
            <v>0</v>
          </cell>
          <cell r="G22">
            <v>8705.1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714.16</v>
          </cell>
          <cell r="N22">
            <v>164.76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878.92</v>
          </cell>
          <cell r="U22">
            <v>7826.18</v>
          </cell>
          <cell r="V22">
            <v>117.35</v>
          </cell>
          <cell r="W22">
            <v>211.24</v>
          </cell>
          <cell r="X22">
            <v>638.48</v>
          </cell>
          <cell r="Y22">
            <v>134.12</v>
          </cell>
          <cell r="Z22">
            <v>174.1</v>
          </cell>
          <cell r="AA22">
            <v>5211.2</v>
          </cell>
          <cell r="AB22">
            <v>967.07</v>
          </cell>
          <cell r="AC22">
            <v>335.3</v>
          </cell>
          <cell r="AD22">
            <v>67.06</v>
          </cell>
          <cell r="AE22">
            <v>0</v>
          </cell>
          <cell r="AF22">
            <v>6888.85</v>
          </cell>
        </row>
        <row r="23">
          <cell r="A23" t="str">
            <v>00003</v>
          </cell>
          <cell r="B23" t="str">
            <v>Carbajal Ruvalcaba Ma.  De Jesús</v>
          </cell>
          <cell r="C23">
            <v>3803.8</v>
          </cell>
          <cell r="D23">
            <v>1383.2</v>
          </cell>
          <cell r="E23">
            <v>0</v>
          </cell>
          <cell r="F23">
            <v>0</v>
          </cell>
          <cell r="G23">
            <v>5187</v>
          </cell>
          <cell r="H23">
            <v>0</v>
          </cell>
          <cell r="I23">
            <v>0</v>
          </cell>
          <cell r="J23">
            <v>0</v>
          </cell>
          <cell r="K23">
            <v>-320.60000000000002</v>
          </cell>
          <cell r="L23">
            <v>0</v>
          </cell>
          <cell r="M23">
            <v>1.08</v>
          </cell>
          <cell r="N23">
            <v>142.41999999999999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143.5</v>
          </cell>
          <cell r="U23">
            <v>5043.5</v>
          </cell>
          <cell r="V23">
            <v>101.46</v>
          </cell>
          <cell r="W23">
            <v>182.62</v>
          </cell>
          <cell r="X23">
            <v>622.04</v>
          </cell>
          <cell r="Y23">
            <v>115.94</v>
          </cell>
          <cell r="Z23">
            <v>103.74</v>
          </cell>
          <cell r="AA23">
            <v>4505.1499999999996</v>
          </cell>
          <cell r="AB23">
            <v>906.12</v>
          </cell>
          <cell r="AC23">
            <v>289.87</v>
          </cell>
          <cell r="AD23">
            <v>57.98</v>
          </cell>
          <cell r="AE23">
            <v>0</v>
          </cell>
          <cell r="AF23">
            <v>5978.8</v>
          </cell>
        </row>
        <row r="24">
          <cell r="A24" t="str">
            <v>00156</v>
          </cell>
          <cell r="B24" t="str">
            <v>Carrillo Carrillo Sandra Luz</v>
          </cell>
          <cell r="C24">
            <v>5806.68</v>
          </cell>
          <cell r="D24">
            <v>2111.52</v>
          </cell>
          <cell r="E24">
            <v>0</v>
          </cell>
          <cell r="F24">
            <v>0</v>
          </cell>
          <cell r="G24">
            <v>7918.2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618.84</v>
          </cell>
          <cell r="N24">
            <v>223.56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842.4</v>
          </cell>
          <cell r="U24">
            <v>7075.8</v>
          </cell>
          <cell r="V24">
            <v>154.82</v>
          </cell>
          <cell r="W24">
            <v>278.67</v>
          </cell>
          <cell r="X24">
            <v>694.26</v>
          </cell>
          <cell r="Y24">
            <v>176.94</v>
          </cell>
          <cell r="Z24">
            <v>158.36000000000001</v>
          </cell>
          <cell r="AA24">
            <v>6874.91</v>
          </cell>
          <cell r="AB24">
            <v>1127.75</v>
          </cell>
          <cell r="AC24">
            <v>442.35</v>
          </cell>
          <cell r="AD24">
            <v>88.47</v>
          </cell>
          <cell r="AE24">
            <v>0</v>
          </cell>
          <cell r="AF24">
            <v>8868.7800000000007</v>
          </cell>
        </row>
        <row r="25">
          <cell r="A25" t="str">
            <v>00858</v>
          </cell>
          <cell r="B25" t="str">
            <v>Chavez Mora Jesus Armando</v>
          </cell>
          <cell r="C25">
            <v>4400</v>
          </cell>
          <cell r="D25">
            <v>1600</v>
          </cell>
          <cell r="E25">
            <v>2139.6999999999998</v>
          </cell>
          <cell r="F25">
            <v>0</v>
          </cell>
          <cell r="G25">
            <v>8139.7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642.94000000000005</v>
          </cell>
          <cell r="N25">
            <v>164.76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807.7</v>
          </cell>
          <cell r="U25">
            <v>7332</v>
          </cell>
          <cell r="V25">
            <v>117.35</v>
          </cell>
          <cell r="W25">
            <v>211.24</v>
          </cell>
          <cell r="X25">
            <v>638.48</v>
          </cell>
          <cell r="Y25">
            <v>134.12</v>
          </cell>
          <cell r="Z25">
            <v>162.80000000000001</v>
          </cell>
          <cell r="AA25">
            <v>5211.2</v>
          </cell>
          <cell r="AB25">
            <v>967.07</v>
          </cell>
          <cell r="AC25">
            <v>335.3</v>
          </cell>
          <cell r="AD25">
            <v>67.06</v>
          </cell>
          <cell r="AE25">
            <v>0</v>
          </cell>
          <cell r="AF25">
            <v>6877.55</v>
          </cell>
        </row>
        <row r="26">
          <cell r="A26" t="str">
            <v>00849</v>
          </cell>
          <cell r="B26" t="str">
            <v>Chavira Vargas Jose Trinidad</v>
          </cell>
          <cell r="C26">
            <v>4840</v>
          </cell>
          <cell r="D26">
            <v>1760</v>
          </cell>
          <cell r="E26">
            <v>7105.1</v>
          </cell>
          <cell r="F26">
            <v>0</v>
          </cell>
          <cell r="G26">
            <v>13705.1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1650.98</v>
          </cell>
          <cell r="N26">
            <v>181.34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1832.32</v>
          </cell>
          <cell r="U26">
            <v>11872.78</v>
          </cell>
          <cell r="V26">
            <v>129.09</v>
          </cell>
          <cell r="W26">
            <v>232.36</v>
          </cell>
          <cell r="X26">
            <v>650.91999999999996</v>
          </cell>
          <cell r="Y26">
            <v>147.53</v>
          </cell>
          <cell r="Z26">
            <v>274.10000000000002</v>
          </cell>
          <cell r="AA26">
            <v>5732.32</v>
          </cell>
          <cell r="AB26">
            <v>1012.37</v>
          </cell>
          <cell r="AC26">
            <v>368.82</v>
          </cell>
          <cell r="AD26">
            <v>73.760000000000005</v>
          </cell>
          <cell r="AE26">
            <v>0</v>
          </cell>
          <cell r="AF26">
            <v>7608.9</v>
          </cell>
        </row>
        <row r="27">
          <cell r="A27" t="str">
            <v>00859</v>
          </cell>
          <cell r="B27" t="str">
            <v>Cisneros Gabriel Juan Fernando</v>
          </cell>
          <cell r="C27">
            <v>4400</v>
          </cell>
          <cell r="D27">
            <v>1600</v>
          </cell>
          <cell r="E27">
            <v>2139.6999999999998</v>
          </cell>
          <cell r="F27">
            <v>0</v>
          </cell>
          <cell r="G27">
            <v>8139.7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642.94000000000005</v>
          </cell>
          <cell r="N27">
            <v>164.76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807.7</v>
          </cell>
          <cell r="U27">
            <v>7332</v>
          </cell>
          <cell r="V27">
            <v>117.35</v>
          </cell>
          <cell r="W27">
            <v>211.24</v>
          </cell>
          <cell r="X27">
            <v>638.48</v>
          </cell>
          <cell r="Y27">
            <v>134.12</v>
          </cell>
          <cell r="Z27">
            <v>162.80000000000001</v>
          </cell>
          <cell r="AA27">
            <v>5211.2</v>
          </cell>
          <cell r="AB27">
            <v>967.07</v>
          </cell>
          <cell r="AC27">
            <v>335.3</v>
          </cell>
          <cell r="AD27">
            <v>67.06</v>
          </cell>
          <cell r="AE27">
            <v>0</v>
          </cell>
          <cell r="AF27">
            <v>6877.55</v>
          </cell>
        </row>
        <row r="28">
          <cell r="A28" t="str">
            <v>00005</v>
          </cell>
          <cell r="B28" t="str">
            <v>Contreras García Lucila</v>
          </cell>
          <cell r="C28">
            <v>10566.6</v>
          </cell>
          <cell r="D28">
            <v>3842.4</v>
          </cell>
          <cell r="E28">
            <v>0</v>
          </cell>
          <cell r="F28">
            <v>0</v>
          </cell>
          <cell r="G28">
            <v>14409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1801.32</v>
          </cell>
          <cell r="N28">
            <v>431.88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2233.1999999999998</v>
          </cell>
          <cell r="U28">
            <v>12175.8</v>
          </cell>
          <cell r="V28">
            <v>281.82</v>
          </cell>
          <cell r="W28">
            <v>507.29</v>
          </cell>
          <cell r="X28">
            <v>908.24</v>
          </cell>
          <cell r="Y28">
            <v>322.08999999999997</v>
          </cell>
          <cell r="Z28">
            <v>288.18</v>
          </cell>
          <cell r="AA28">
            <v>12514.64</v>
          </cell>
          <cell r="AB28">
            <v>1697.35</v>
          </cell>
          <cell r="AC28">
            <v>805.21</v>
          </cell>
          <cell r="AD28">
            <v>161.04</v>
          </cell>
          <cell r="AE28">
            <v>0</v>
          </cell>
          <cell r="AF28">
            <v>15788.51</v>
          </cell>
        </row>
        <row r="29">
          <cell r="A29" t="str">
            <v>00861</v>
          </cell>
          <cell r="B29" t="str">
            <v>Cuellar Hernandez Rocio Elizabeth</v>
          </cell>
          <cell r="C29">
            <v>2053.6</v>
          </cell>
          <cell r="D29">
            <v>821.44</v>
          </cell>
          <cell r="E29">
            <v>0</v>
          </cell>
          <cell r="F29">
            <v>0</v>
          </cell>
          <cell r="G29">
            <v>2875.04</v>
          </cell>
          <cell r="H29">
            <v>0</v>
          </cell>
          <cell r="I29">
            <v>0</v>
          </cell>
          <cell r="J29">
            <v>0</v>
          </cell>
          <cell r="K29">
            <v>-401.26</v>
          </cell>
          <cell r="L29">
            <v>-242.84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-242.84</v>
          </cell>
          <cell r="U29">
            <v>3117.88</v>
          </cell>
          <cell r="V29">
            <v>76.12</v>
          </cell>
          <cell r="W29">
            <v>137.03</v>
          </cell>
          <cell r="X29">
            <v>601.67999999999995</v>
          </cell>
          <cell r="Y29">
            <v>64.11</v>
          </cell>
          <cell r="Z29">
            <v>57.5</v>
          </cell>
          <cell r="AA29">
            <v>2490.92</v>
          </cell>
          <cell r="AB29">
            <v>814.83</v>
          </cell>
          <cell r="AC29">
            <v>160.27000000000001</v>
          </cell>
          <cell r="AD29">
            <v>32.049999999999997</v>
          </cell>
          <cell r="AE29">
            <v>0</v>
          </cell>
          <cell r="AF29">
            <v>3619.68</v>
          </cell>
        </row>
        <row r="30">
          <cell r="A30" t="str">
            <v>00860</v>
          </cell>
          <cell r="B30" t="str">
            <v>De La Torre Gonzalez Juan Carlos</v>
          </cell>
          <cell r="C30">
            <v>7333.26</v>
          </cell>
          <cell r="D30">
            <v>2666.64</v>
          </cell>
          <cell r="E30">
            <v>7429.58</v>
          </cell>
          <cell r="F30">
            <v>0</v>
          </cell>
          <cell r="G30">
            <v>17429.48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2446.5</v>
          </cell>
          <cell r="N30">
            <v>290.44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2736.94</v>
          </cell>
          <cell r="U30">
            <v>14692.54</v>
          </cell>
          <cell r="V30">
            <v>195.59</v>
          </cell>
          <cell r="W30">
            <v>352.06</v>
          </cell>
          <cell r="X30">
            <v>762.96</v>
          </cell>
          <cell r="Y30">
            <v>223.53</v>
          </cell>
          <cell r="Z30">
            <v>348.58</v>
          </cell>
          <cell r="AA30">
            <v>8685.25</v>
          </cell>
          <cell r="AB30">
            <v>1310.6099999999999</v>
          </cell>
          <cell r="AC30">
            <v>558.83000000000004</v>
          </cell>
          <cell r="AD30">
            <v>111.77</v>
          </cell>
          <cell r="AE30">
            <v>0</v>
          </cell>
          <cell r="AF30">
            <v>11238.57</v>
          </cell>
        </row>
        <row r="31">
          <cell r="A31" t="str">
            <v>00007</v>
          </cell>
          <cell r="B31" t="str">
            <v>De León Corona Jane Vanessa</v>
          </cell>
          <cell r="C31">
            <v>8629.5</v>
          </cell>
          <cell r="D31">
            <v>3138</v>
          </cell>
          <cell r="E31">
            <v>0</v>
          </cell>
          <cell r="F31">
            <v>0</v>
          </cell>
          <cell r="G31">
            <v>11767.5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1240</v>
          </cell>
          <cell r="N31">
            <v>355.32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1595.32</v>
          </cell>
          <cell r="U31">
            <v>10172.18</v>
          </cell>
          <cell r="V31">
            <v>235.16</v>
          </cell>
          <cell r="W31">
            <v>423.29</v>
          </cell>
          <cell r="X31">
            <v>829.6</v>
          </cell>
          <cell r="Y31">
            <v>268.75</v>
          </cell>
          <cell r="Z31">
            <v>235.34</v>
          </cell>
          <cell r="AA31">
            <v>10442.459999999999</v>
          </cell>
          <cell r="AB31">
            <v>1488.05</v>
          </cell>
          <cell r="AC31">
            <v>671.89</v>
          </cell>
          <cell r="AD31">
            <v>134.38</v>
          </cell>
          <cell r="AE31">
            <v>0</v>
          </cell>
          <cell r="AF31">
            <v>13240.87</v>
          </cell>
        </row>
        <row r="32">
          <cell r="A32" t="str">
            <v>00216</v>
          </cell>
          <cell r="B32" t="str">
            <v>Decena Hernandez Lizette</v>
          </cell>
          <cell r="C32">
            <v>7660.4</v>
          </cell>
          <cell r="D32">
            <v>2785.6</v>
          </cell>
          <cell r="E32">
            <v>0</v>
          </cell>
          <cell r="F32">
            <v>0</v>
          </cell>
          <cell r="G32">
            <v>10446</v>
          </cell>
          <cell r="H32">
            <v>0</v>
          </cell>
          <cell r="I32">
            <v>0</v>
          </cell>
          <cell r="J32">
            <v>3619.54</v>
          </cell>
          <cell r="K32">
            <v>0</v>
          </cell>
          <cell r="L32">
            <v>0</v>
          </cell>
          <cell r="M32">
            <v>1003.2</v>
          </cell>
          <cell r="N32">
            <v>304.72000000000003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4927.46</v>
          </cell>
          <cell r="U32">
            <v>5518.54</v>
          </cell>
          <cell r="V32">
            <v>204.31</v>
          </cell>
          <cell r="W32">
            <v>367.76</v>
          </cell>
          <cell r="X32">
            <v>777.64</v>
          </cell>
          <cell r="Y32">
            <v>233.49</v>
          </cell>
          <cell r="Z32">
            <v>208.92</v>
          </cell>
          <cell r="AA32">
            <v>9072.4</v>
          </cell>
          <cell r="AB32">
            <v>1349.71</v>
          </cell>
          <cell r="AC32">
            <v>583.73</v>
          </cell>
          <cell r="AD32">
            <v>116.75</v>
          </cell>
          <cell r="AE32">
            <v>0</v>
          </cell>
          <cell r="AF32">
            <v>11565</v>
          </cell>
        </row>
        <row r="33">
          <cell r="A33" t="str">
            <v>00857</v>
          </cell>
          <cell r="B33" t="str">
            <v>Delgado Valenzuela Roberto</v>
          </cell>
          <cell r="C33">
            <v>3912.04</v>
          </cell>
          <cell r="D33">
            <v>1422.56</v>
          </cell>
          <cell r="E33">
            <v>0</v>
          </cell>
          <cell r="F33">
            <v>0</v>
          </cell>
          <cell r="G33">
            <v>5334.6</v>
          </cell>
          <cell r="H33">
            <v>0</v>
          </cell>
          <cell r="I33">
            <v>0</v>
          </cell>
          <cell r="J33">
            <v>0</v>
          </cell>
          <cell r="K33">
            <v>-290.76</v>
          </cell>
          <cell r="L33">
            <v>0</v>
          </cell>
          <cell r="M33">
            <v>46.98</v>
          </cell>
          <cell r="N33">
            <v>146.46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193.44</v>
          </cell>
          <cell r="U33">
            <v>5141.16</v>
          </cell>
          <cell r="V33">
            <v>104.34</v>
          </cell>
          <cell r="W33">
            <v>187.81</v>
          </cell>
          <cell r="X33">
            <v>625.02</v>
          </cell>
          <cell r="Y33">
            <v>119.25</v>
          </cell>
          <cell r="Z33">
            <v>106.7</v>
          </cell>
          <cell r="AA33">
            <v>4633.28</v>
          </cell>
          <cell r="AB33">
            <v>917.17</v>
          </cell>
          <cell r="AC33">
            <v>298.12</v>
          </cell>
          <cell r="AD33">
            <v>59.62</v>
          </cell>
          <cell r="AE33">
            <v>0</v>
          </cell>
          <cell r="AF33">
            <v>6134.14</v>
          </cell>
        </row>
        <row r="34">
          <cell r="A34" t="str">
            <v>00843</v>
          </cell>
          <cell r="B34" t="str">
            <v>Dominguez Vazquez Fernando</v>
          </cell>
          <cell r="C34">
            <v>4400</v>
          </cell>
          <cell r="D34">
            <v>1600</v>
          </cell>
          <cell r="E34">
            <v>2705.1</v>
          </cell>
          <cell r="F34">
            <v>0</v>
          </cell>
          <cell r="G34">
            <v>8705.1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714.16</v>
          </cell>
          <cell r="N34">
            <v>164.76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878.92</v>
          </cell>
          <cell r="U34">
            <v>7826.18</v>
          </cell>
          <cell r="V34">
            <v>117.35</v>
          </cell>
          <cell r="W34">
            <v>211.24</v>
          </cell>
          <cell r="X34">
            <v>638.48</v>
          </cell>
          <cell r="Y34">
            <v>134.12</v>
          </cell>
          <cell r="Z34">
            <v>174.1</v>
          </cell>
          <cell r="AA34">
            <v>5211.2</v>
          </cell>
          <cell r="AB34">
            <v>967.07</v>
          </cell>
          <cell r="AC34">
            <v>335.3</v>
          </cell>
          <cell r="AD34">
            <v>67.06</v>
          </cell>
          <cell r="AE34">
            <v>0</v>
          </cell>
          <cell r="AF34">
            <v>6888.85</v>
          </cell>
        </row>
        <row r="35">
          <cell r="A35" t="str">
            <v>00866</v>
          </cell>
          <cell r="B35" t="str">
            <v>Enriquez Sierra Juan Pablo</v>
          </cell>
          <cell r="C35">
            <v>7333.26</v>
          </cell>
          <cell r="D35">
            <v>2666.64</v>
          </cell>
          <cell r="E35">
            <v>7979.58</v>
          </cell>
          <cell r="F35">
            <v>0</v>
          </cell>
          <cell r="G35">
            <v>17979.48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2563.98</v>
          </cell>
          <cell r="N35">
            <v>290.43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2854.41</v>
          </cell>
          <cell r="U35">
            <v>15125.07</v>
          </cell>
          <cell r="V35">
            <v>195.59</v>
          </cell>
          <cell r="W35">
            <v>352.06</v>
          </cell>
          <cell r="X35">
            <v>762.96</v>
          </cell>
          <cell r="Y35">
            <v>223.53</v>
          </cell>
          <cell r="Z35">
            <v>359.58</v>
          </cell>
          <cell r="AA35">
            <v>8685.25</v>
          </cell>
          <cell r="AB35">
            <v>1310.6099999999999</v>
          </cell>
          <cell r="AC35">
            <v>558.83000000000004</v>
          </cell>
          <cell r="AD35">
            <v>111.77</v>
          </cell>
          <cell r="AE35">
            <v>0</v>
          </cell>
          <cell r="AF35">
            <v>11249.57</v>
          </cell>
        </row>
        <row r="36">
          <cell r="A36" t="str">
            <v>00841</v>
          </cell>
          <cell r="B36" t="str">
            <v>Figueroa Lopez Saúl Joaquín</v>
          </cell>
          <cell r="C36">
            <v>7333.26</v>
          </cell>
          <cell r="D36">
            <v>2666.64</v>
          </cell>
          <cell r="E36">
            <v>7429.58</v>
          </cell>
          <cell r="F36">
            <v>0</v>
          </cell>
          <cell r="G36">
            <v>17429.48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2446.5</v>
          </cell>
          <cell r="N36">
            <v>290.44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2736.94</v>
          </cell>
          <cell r="U36">
            <v>14692.54</v>
          </cell>
          <cell r="V36">
            <v>195.59</v>
          </cell>
          <cell r="W36">
            <v>352.06</v>
          </cell>
          <cell r="X36">
            <v>762.96</v>
          </cell>
          <cell r="Y36">
            <v>223.53</v>
          </cell>
          <cell r="Z36">
            <v>348.58</v>
          </cell>
          <cell r="AA36">
            <v>8685.25</v>
          </cell>
          <cell r="AB36">
            <v>1310.6099999999999</v>
          </cell>
          <cell r="AC36">
            <v>558.83000000000004</v>
          </cell>
          <cell r="AD36">
            <v>111.77</v>
          </cell>
          <cell r="AE36">
            <v>0</v>
          </cell>
          <cell r="AF36">
            <v>11238.57</v>
          </cell>
        </row>
        <row r="37">
          <cell r="A37" t="str">
            <v>00067</v>
          </cell>
          <cell r="B37" t="str">
            <v>Flores Diaz Maria De La Luz</v>
          </cell>
          <cell r="C37">
            <v>2830.6</v>
          </cell>
          <cell r="D37">
            <v>1132.24</v>
          </cell>
          <cell r="E37">
            <v>0</v>
          </cell>
          <cell r="F37">
            <v>0</v>
          </cell>
          <cell r="G37">
            <v>3962.84</v>
          </cell>
          <cell r="H37">
            <v>0</v>
          </cell>
          <cell r="I37">
            <v>0</v>
          </cell>
          <cell r="J37">
            <v>0</v>
          </cell>
          <cell r="K37">
            <v>-377.42</v>
          </cell>
          <cell r="L37">
            <v>-149.38</v>
          </cell>
          <cell r="M37">
            <v>0</v>
          </cell>
          <cell r="N37">
            <v>110.86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-38.520000000000003</v>
          </cell>
          <cell r="U37">
            <v>4001.36</v>
          </cell>
          <cell r="V37">
            <v>77.319999999999993</v>
          </cell>
          <cell r="W37">
            <v>139.16999999999999</v>
          </cell>
          <cell r="X37">
            <v>602.98</v>
          </cell>
          <cell r="Y37">
            <v>88.37</v>
          </cell>
          <cell r="Z37">
            <v>79.260000000000005</v>
          </cell>
          <cell r="AA37">
            <v>3433.38</v>
          </cell>
          <cell r="AB37">
            <v>819.47</v>
          </cell>
          <cell r="AC37">
            <v>220.91</v>
          </cell>
          <cell r="AD37">
            <v>44.18</v>
          </cell>
          <cell r="AE37">
            <v>0</v>
          </cell>
          <cell r="AF37">
            <v>4685.57</v>
          </cell>
        </row>
        <row r="38">
          <cell r="A38" t="str">
            <v>00187</v>
          </cell>
          <cell r="B38" t="str">
            <v>Gallegos Negrete Rosa Elena</v>
          </cell>
          <cell r="C38">
            <v>4884</v>
          </cell>
          <cell r="D38">
            <v>1776</v>
          </cell>
          <cell r="E38">
            <v>0</v>
          </cell>
          <cell r="F38">
            <v>0</v>
          </cell>
          <cell r="G38">
            <v>6660</v>
          </cell>
          <cell r="H38">
            <v>0</v>
          </cell>
          <cell r="I38">
            <v>0</v>
          </cell>
          <cell r="J38">
            <v>0</v>
          </cell>
          <cell r="K38">
            <v>-250.2</v>
          </cell>
          <cell r="L38">
            <v>0</v>
          </cell>
          <cell r="M38">
            <v>231.74</v>
          </cell>
          <cell r="N38">
            <v>183.24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414.98</v>
          </cell>
          <cell r="U38">
            <v>6245.02</v>
          </cell>
          <cell r="V38">
            <v>130.25</v>
          </cell>
          <cell r="W38">
            <v>234.46</v>
          </cell>
          <cell r="X38">
            <v>652.88</v>
          </cell>
          <cell r="Y38">
            <v>148.86000000000001</v>
          </cell>
          <cell r="Z38">
            <v>133.19999999999999</v>
          </cell>
          <cell r="AA38">
            <v>5784.03</v>
          </cell>
          <cell r="AB38">
            <v>1017.59</v>
          </cell>
          <cell r="AC38">
            <v>372.15</v>
          </cell>
          <cell r="AD38">
            <v>74.430000000000007</v>
          </cell>
          <cell r="AE38">
            <v>0</v>
          </cell>
          <cell r="AF38">
            <v>7530.26</v>
          </cell>
        </row>
        <row r="39">
          <cell r="A39" t="str">
            <v>00870</v>
          </cell>
          <cell r="B39" t="str">
            <v>Gil Medina Miriam Elyada</v>
          </cell>
          <cell r="C39">
            <v>7333.26</v>
          </cell>
          <cell r="D39">
            <v>2666.64</v>
          </cell>
          <cell r="E39">
            <v>13787.66</v>
          </cell>
          <cell r="F39">
            <v>0</v>
          </cell>
          <cell r="G39">
            <v>23787.56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3804.58</v>
          </cell>
          <cell r="N39">
            <v>290.44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4095.02</v>
          </cell>
          <cell r="U39">
            <v>19692.54</v>
          </cell>
          <cell r="V39">
            <v>195.59</v>
          </cell>
          <cell r="W39">
            <v>352.06</v>
          </cell>
          <cell r="X39">
            <v>762.96</v>
          </cell>
          <cell r="Y39">
            <v>223.53</v>
          </cell>
          <cell r="Z39">
            <v>475.76</v>
          </cell>
          <cell r="AA39">
            <v>8685.25</v>
          </cell>
          <cell r="AB39">
            <v>1310.6099999999999</v>
          </cell>
          <cell r="AC39">
            <v>558.83000000000004</v>
          </cell>
          <cell r="AD39">
            <v>111.77</v>
          </cell>
          <cell r="AE39">
            <v>0</v>
          </cell>
          <cell r="AF39">
            <v>11365.75</v>
          </cell>
        </row>
        <row r="40">
          <cell r="A40" t="str">
            <v>00165</v>
          </cell>
          <cell r="B40" t="str">
            <v>Gomez Dueñas Roselia</v>
          </cell>
          <cell r="C40">
            <v>3803.8</v>
          </cell>
          <cell r="D40">
            <v>1383.2</v>
          </cell>
          <cell r="E40">
            <v>0</v>
          </cell>
          <cell r="F40">
            <v>0</v>
          </cell>
          <cell r="G40">
            <v>5187</v>
          </cell>
          <cell r="H40">
            <v>0</v>
          </cell>
          <cell r="I40">
            <v>0</v>
          </cell>
          <cell r="J40">
            <v>1792.56</v>
          </cell>
          <cell r="K40">
            <v>-320.60000000000002</v>
          </cell>
          <cell r="L40">
            <v>0</v>
          </cell>
          <cell r="M40">
            <v>1.08</v>
          </cell>
          <cell r="N40">
            <v>142.41999999999999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1936.06</v>
          </cell>
          <cell r="U40">
            <v>3250.94</v>
          </cell>
          <cell r="V40">
            <v>101.46</v>
          </cell>
          <cell r="W40">
            <v>182.62</v>
          </cell>
          <cell r="X40">
            <v>622.04</v>
          </cell>
          <cell r="Y40">
            <v>115.94</v>
          </cell>
          <cell r="Z40">
            <v>103.74</v>
          </cell>
          <cell r="AA40">
            <v>4505.1499999999996</v>
          </cell>
          <cell r="AB40">
            <v>906.12</v>
          </cell>
          <cell r="AC40">
            <v>289.87</v>
          </cell>
          <cell r="AD40">
            <v>57.98</v>
          </cell>
          <cell r="AE40">
            <v>0</v>
          </cell>
          <cell r="AF40">
            <v>5978.8</v>
          </cell>
        </row>
        <row r="41">
          <cell r="A41" t="str">
            <v>00091</v>
          </cell>
          <cell r="B41" t="str">
            <v>Gonzalez Hernandez Javier</v>
          </cell>
          <cell r="C41">
            <v>2258.96</v>
          </cell>
          <cell r="D41">
            <v>821.44</v>
          </cell>
          <cell r="E41">
            <v>0</v>
          </cell>
          <cell r="F41">
            <v>0</v>
          </cell>
          <cell r="G41">
            <v>3080.4</v>
          </cell>
          <cell r="H41">
            <v>0</v>
          </cell>
          <cell r="I41">
            <v>0</v>
          </cell>
          <cell r="J41">
            <v>0</v>
          </cell>
          <cell r="K41">
            <v>-401.26</v>
          </cell>
          <cell r="L41">
            <v>-229.7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-229.7</v>
          </cell>
          <cell r="U41">
            <v>3310.1</v>
          </cell>
          <cell r="V41">
            <v>81.760000000000005</v>
          </cell>
          <cell r="W41">
            <v>147.18</v>
          </cell>
          <cell r="X41">
            <v>601.67999999999995</v>
          </cell>
          <cell r="Y41">
            <v>68.86</v>
          </cell>
          <cell r="Z41">
            <v>61.6</v>
          </cell>
          <cell r="AA41">
            <v>2675.46</v>
          </cell>
          <cell r="AB41">
            <v>830.62</v>
          </cell>
          <cell r="AC41">
            <v>172.14</v>
          </cell>
          <cell r="AD41">
            <v>34.43</v>
          </cell>
          <cell r="AE41">
            <v>0</v>
          </cell>
          <cell r="AF41">
            <v>3843.11</v>
          </cell>
        </row>
        <row r="42">
          <cell r="A42" t="str">
            <v>00864</v>
          </cell>
          <cell r="B42" t="str">
            <v>Gonzalez Ramirez Miriam Noemi</v>
          </cell>
          <cell r="C42">
            <v>4400</v>
          </cell>
          <cell r="D42">
            <v>1600</v>
          </cell>
          <cell r="E42">
            <v>2139.6999999999998</v>
          </cell>
          <cell r="F42">
            <v>0</v>
          </cell>
          <cell r="G42">
            <v>8139.7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642.94000000000005</v>
          </cell>
          <cell r="N42">
            <v>164.76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807.7</v>
          </cell>
          <cell r="U42">
            <v>7332</v>
          </cell>
          <cell r="V42">
            <v>117.35</v>
          </cell>
          <cell r="W42">
            <v>211.24</v>
          </cell>
          <cell r="X42">
            <v>638.48</v>
          </cell>
          <cell r="Y42">
            <v>134.12</v>
          </cell>
          <cell r="Z42">
            <v>162.80000000000001</v>
          </cell>
          <cell r="AA42">
            <v>5211.2</v>
          </cell>
          <cell r="AB42">
            <v>967.07</v>
          </cell>
          <cell r="AC42">
            <v>335.3</v>
          </cell>
          <cell r="AD42">
            <v>67.06</v>
          </cell>
          <cell r="AE42">
            <v>0</v>
          </cell>
          <cell r="AF42">
            <v>6877.55</v>
          </cell>
        </row>
        <row r="43">
          <cell r="A43" t="str">
            <v>00873</v>
          </cell>
          <cell r="B43" t="str">
            <v>Gonzalez Real  Blanca Lucero</v>
          </cell>
          <cell r="C43">
            <v>2310</v>
          </cell>
          <cell r="D43">
            <v>840</v>
          </cell>
          <cell r="E43">
            <v>297</v>
          </cell>
          <cell r="F43">
            <v>0</v>
          </cell>
          <cell r="G43">
            <v>3447</v>
          </cell>
          <cell r="H43">
            <v>0</v>
          </cell>
          <cell r="I43">
            <v>0</v>
          </cell>
          <cell r="J43">
            <v>0</v>
          </cell>
          <cell r="K43">
            <v>-387.6</v>
          </cell>
          <cell r="L43">
            <v>-192.56</v>
          </cell>
          <cell r="M43">
            <v>0</v>
          </cell>
          <cell r="N43">
            <v>84.37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-108.19</v>
          </cell>
          <cell r="U43">
            <v>3555.19</v>
          </cell>
          <cell r="V43">
            <v>61.61</v>
          </cell>
          <cell r="W43">
            <v>110.9</v>
          </cell>
          <cell r="X43">
            <v>580.82000000000005</v>
          </cell>
          <cell r="Y43">
            <v>70.41</v>
          </cell>
          <cell r="Z43">
            <v>68.94</v>
          </cell>
          <cell r="AA43">
            <v>2735.88</v>
          </cell>
          <cell r="AB43">
            <v>753.33</v>
          </cell>
          <cell r="AC43">
            <v>176.03</v>
          </cell>
          <cell r="AD43">
            <v>35.21</v>
          </cell>
          <cell r="AE43">
            <v>0</v>
          </cell>
          <cell r="AF43">
            <v>3839.8</v>
          </cell>
        </row>
        <row r="44">
          <cell r="A44" t="str">
            <v>00871</v>
          </cell>
          <cell r="B44" t="str">
            <v>Gonzalez Vizcaino Maria Lucia</v>
          </cell>
          <cell r="C44">
            <v>7333.26</v>
          </cell>
          <cell r="D44">
            <v>2666.64</v>
          </cell>
          <cell r="E44">
            <v>1110.8399999999999</v>
          </cell>
          <cell r="F44">
            <v>0</v>
          </cell>
          <cell r="G44">
            <v>11110.74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1122.32</v>
          </cell>
          <cell r="N44">
            <v>290.44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1412.76</v>
          </cell>
          <cell r="U44">
            <v>9697.98</v>
          </cell>
          <cell r="V44">
            <v>195.59</v>
          </cell>
          <cell r="W44">
            <v>352.06</v>
          </cell>
          <cell r="X44">
            <v>762.96</v>
          </cell>
          <cell r="Y44">
            <v>223.53</v>
          </cell>
          <cell r="Z44">
            <v>222.22</v>
          </cell>
          <cell r="AA44">
            <v>8685.25</v>
          </cell>
          <cell r="AB44">
            <v>1310.6099999999999</v>
          </cell>
          <cell r="AC44">
            <v>558.83000000000004</v>
          </cell>
          <cell r="AD44">
            <v>111.77</v>
          </cell>
          <cell r="AE44">
            <v>0</v>
          </cell>
          <cell r="AF44">
            <v>11112.21</v>
          </cell>
        </row>
        <row r="45">
          <cell r="A45" t="str">
            <v>00865</v>
          </cell>
          <cell r="B45" t="str">
            <v>Guerrero Torres Edgar Emmanuel</v>
          </cell>
          <cell r="C45">
            <v>7333.26</v>
          </cell>
          <cell r="D45">
            <v>2666.64</v>
          </cell>
          <cell r="E45">
            <v>7979.58</v>
          </cell>
          <cell r="F45">
            <v>0</v>
          </cell>
          <cell r="G45">
            <v>17979.48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2563.98</v>
          </cell>
          <cell r="N45">
            <v>290.43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2854.41</v>
          </cell>
          <cell r="U45">
            <v>15125.07</v>
          </cell>
          <cell r="V45">
            <v>195.59</v>
          </cell>
          <cell r="W45">
            <v>352.06</v>
          </cell>
          <cell r="X45">
            <v>762.96</v>
          </cell>
          <cell r="Y45">
            <v>223.53</v>
          </cell>
          <cell r="Z45">
            <v>359.58</v>
          </cell>
          <cell r="AA45">
            <v>8685.25</v>
          </cell>
          <cell r="AB45">
            <v>1310.6099999999999</v>
          </cell>
          <cell r="AC45">
            <v>558.83000000000004</v>
          </cell>
          <cell r="AD45">
            <v>111.77</v>
          </cell>
          <cell r="AE45">
            <v>0</v>
          </cell>
          <cell r="AF45">
            <v>11249.57</v>
          </cell>
        </row>
        <row r="46">
          <cell r="A46" t="str">
            <v>00781</v>
          </cell>
          <cell r="B46" t="str">
            <v>Hernandez Diaz Genesis</v>
          </cell>
          <cell r="C46">
            <v>4681.6000000000004</v>
          </cell>
          <cell r="D46">
            <v>1702.4</v>
          </cell>
          <cell r="E46">
            <v>0</v>
          </cell>
          <cell r="F46">
            <v>0</v>
          </cell>
          <cell r="G46">
            <v>6384</v>
          </cell>
          <cell r="H46">
            <v>0</v>
          </cell>
          <cell r="I46">
            <v>0</v>
          </cell>
          <cell r="J46">
            <v>0</v>
          </cell>
          <cell r="K46">
            <v>-250.2</v>
          </cell>
          <cell r="L46">
            <v>0</v>
          </cell>
          <cell r="M46">
            <v>201.72</v>
          </cell>
          <cell r="N46">
            <v>175.32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377.04</v>
          </cell>
          <cell r="U46">
            <v>6006.96</v>
          </cell>
          <cell r="V46">
            <v>124.86</v>
          </cell>
          <cell r="W46">
            <v>224.75</v>
          </cell>
          <cell r="X46">
            <v>646.24</v>
          </cell>
          <cell r="Y46">
            <v>142.69999999999999</v>
          </cell>
          <cell r="Z46">
            <v>127.68</v>
          </cell>
          <cell r="AA46">
            <v>5544.51</v>
          </cell>
          <cell r="AB46">
            <v>995.85</v>
          </cell>
          <cell r="AC46">
            <v>356.74</v>
          </cell>
          <cell r="AD46">
            <v>71.34</v>
          </cell>
          <cell r="AE46">
            <v>0</v>
          </cell>
          <cell r="AF46">
            <v>7238.82</v>
          </cell>
        </row>
        <row r="47">
          <cell r="A47" t="str">
            <v>00838</v>
          </cell>
          <cell r="B47" t="str">
            <v>Hernandez García Ramiro</v>
          </cell>
          <cell r="C47">
            <v>7333.26</v>
          </cell>
          <cell r="D47">
            <v>2666.64</v>
          </cell>
          <cell r="E47">
            <v>13787.66</v>
          </cell>
          <cell r="F47">
            <v>0</v>
          </cell>
          <cell r="G47">
            <v>23787.56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3804.58</v>
          </cell>
          <cell r="N47">
            <v>290.44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4095.02</v>
          </cell>
          <cell r="U47">
            <v>19692.54</v>
          </cell>
          <cell r="V47">
            <v>195.59</v>
          </cell>
          <cell r="W47">
            <v>352.06</v>
          </cell>
          <cell r="X47">
            <v>762.96</v>
          </cell>
          <cell r="Y47">
            <v>223.53</v>
          </cell>
          <cell r="Z47">
            <v>475.76</v>
          </cell>
          <cell r="AA47">
            <v>8685.25</v>
          </cell>
          <cell r="AB47">
            <v>1310.6099999999999</v>
          </cell>
          <cell r="AC47">
            <v>558.83000000000004</v>
          </cell>
          <cell r="AD47">
            <v>111.77</v>
          </cell>
          <cell r="AE47">
            <v>0</v>
          </cell>
          <cell r="AF47">
            <v>11365.75</v>
          </cell>
        </row>
        <row r="48">
          <cell r="A48" t="str">
            <v>00113</v>
          </cell>
          <cell r="B48" t="str">
            <v>Hernandez Murillo Jose Adrian</v>
          </cell>
          <cell r="C48">
            <v>8629.5</v>
          </cell>
          <cell r="D48">
            <v>3138</v>
          </cell>
          <cell r="E48">
            <v>1040</v>
          </cell>
          <cell r="F48">
            <v>0</v>
          </cell>
          <cell r="G48">
            <v>12807.5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1459.24</v>
          </cell>
          <cell r="N48">
            <v>375.54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1834.78</v>
          </cell>
          <cell r="U48">
            <v>10972.72</v>
          </cell>
          <cell r="V48">
            <v>247.47</v>
          </cell>
          <cell r="W48">
            <v>445.44</v>
          </cell>
          <cell r="X48">
            <v>850.34</v>
          </cell>
          <cell r="Y48">
            <v>282.82</v>
          </cell>
          <cell r="Z48">
            <v>256.14</v>
          </cell>
          <cell r="AA48">
            <v>10988.95</v>
          </cell>
          <cell r="AB48">
            <v>1543.25</v>
          </cell>
          <cell r="AC48">
            <v>707.05</v>
          </cell>
          <cell r="AD48">
            <v>141.41</v>
          </cell>
          <cell r="AE48">
            <v>0</v>
          </cell>
          <cell r="AF48">
            <v>13919.62</v>
          </cell>
        </row>
        <row r="49">
          <cell r="A49" t="str">
            <v>00093</v>
          </cell>
          <cell r="B49" t="str">
            <v>Hernandez Virgen Veronica</v>
          </cell>
          <cell r="C49">
            <v>6723.2</v>
          </cell>
          <cell r="D49">
            <v>2444.8000000000002</v>
          </cell>
          <cell r="E49">
            <v>0</v>
          </cell>
          <cell r="F49">
            <v>0</v>
          </cell>
          <cell r="G49">
            <v>9168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788.22</v>
          </cell>
          <cell r="N49">
            <v>263.7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1051.92</v>
          </cell>
          <cell r="U49">
            <v>8116.08</v>
          </cell>
          <cell r="V49">
            <v>179.32</v>
          </cell>
          <cell r="W49">
            <v>322.77</v>
          </cell>
          <cell r="X49">
            <v>735.54</v>
          </cell>
          <cell r="Y49">
            <v>204.93</v>
          </cell>
          <cell r="Z49">
            <v>183.36</v>
          </cell>
          <cell r="AA49">
            <v>7962.61</v>
          </cell>
          <cell r="AB49">
            <v>1237.6300000000001</v>
          </cell>
          <cell r="AC49">
            <v>512.33000000000004</v>
          </cell>
          <cell r="AD49">
            <v>102.47</v>
          </cell>
          <cell r="AE49">
            <v>0</v>
          </cell>
          <cell r="AF49">
            <v>10203.33</v>
          </cell>
        </row>
        <row r="50">
          <cell r="A50" t="str">
            <v>00071</v>
          </cell>
          <cell r="B50" t="str">
            <v>Huerta Gomez Elizabeth</v>
          </cell>
          <cell r="C50">
            <v>9597.5</v>
          </cell>
          <cell r="D50">
            <v>3490</v>
          </cell>
          <cell r="E50">
            <v>0</v>
          </cell>
          <cell r="F50">
            <v>0</v>
          </cell>
          <cell r="G50">
            <v>13087.5</v>
          </cell>
          <cell r="H50">
            <v>0</v>
          </cell>
          <cell r="I50">
            <v>0</v>
          </cell>
          <cell r="J50">
            <v>3735.46</v>
          </cell>
          <cell r="K50">
            <v>0</v>
          </cell>
          <cell r="L50">
            <v>0</v>
          </cell>
          <cell r="M50">
            <v>1519.06</v>
          </cell>
          <cell r="N50">
            <v>380.66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5635.18</v>
          </cell>
          <cell r="U50">
            <v>7452.32</v>
          </cell>
          <cell r="V50">
            <v>255.98</v>
          </cell>
          <cell r="W50">
            <v>460.76</v>
          </cell>
          <cell r="X50">
            <v>864.68</v>
          </cell>
          <cell r="Y50">
            <v>292.55</v>
          </cell>
          <cell r="Z50">
            <v>261.76</v>
          </cell>
          <cell r="AA50">
            <v>11366.88</v>
          </cell>
          <cell r="AB50">
            <v>1581.42</v>
          </cell>
          <cell r="AC50">
            <v>731.36</v>
          </cell>
          <cell r="AD50">
            <v>146.27000000000001</v>
          </cell>
          <cell r="AE50">
            <v>0</v>
          </cell>
          <cell r="AF50">
            <v>14380.24</v>
          </cell>
        </row>
        <row r="51">
          <cell r="A51" t="str">
            <v>00856</v>
          </cell>
          <cell r="B51" t="str">
            <v>Iñiguez Ibarra Gustavo</v>
          </cell>
          <cell r="C51">
            <v>7326</v>
          </cell>
          <cell r="D51">
            <v>2664</v>
          </cell>
          <cell r="E51">
            <v>1120.74</v>
          </cell>
          <cell r="F51">
            <v>0</v>
          </cell>
          <cell r="G51">
            <v>11110.74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1122.32</v>
          </cell>
          <cell r="N51">
            <v>290.12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1412.44</v>
          </cell>
          <cell r="U51">
            <v>9698.2999999999993</v>
          </cell>
          <cell r="V51">
            <v>195.4</v>
          </cell>
          <cell r="W51">
            <v>351.71</v>
          </cell>
          <cell r="X51">
            <v>762.62</v>
          </cell>
          <cell r="Y51">
            <v>223.3</v>
          </cell>
          <cell r="Z51">
            <v>222.22</v>
          </cell>
          <cell r="AA51">
            <v>8676.65</v>
          </cell>
          <cell r="AB51">
            <v>1309.73</v>
          </cell>
          <cell r="AC51">
            <v>558.27</v>
          </cell>
          <cell r="AD51">
            <v>111.65</v>
          </cell>
          <cell r="AE51">
            <v>0</v>
          </cell>
          <cell r="AF51">
            <v>11101.82</v>
          </cell>
        </row>
        <row r="52">
          <cell r="A52" t="str">
            <v>00863</v>
          </cell>
          <cell r="B52" t="str">
            <v>Larios Calvario Manuel</v>
          </cell>
          <cell r="C52">
            <v>5133.26</v>
          </cell>
          <cell r="D52">
            <v>1866.64</v>
          </cell>
          <cell r="E52">
            <v>1476.42</v>
          </cell>
          <cell r="F52">
            <v>0</v>
          </cell>
          <cell r="G52">
            <v>8476.32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679.56</v>
          </cell>
          <cell r="N52">
            <v>194.16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873.72</v>
          </cell>
          <cell r="U52">
            <v>7602.6</v>
          </cell>
          <cell r="V52">
            <v>136.91999999999999</v>
          </cell>
          <cell r="W52">
            <v>246.44</v>
          </cell>
          <cell r="X52">
            <v>664.1</v>
          </cell>
          <cell r="Y52">
            <v>156.47</v>
          </cell>
          <cell r="Z52">
            <v>169.52</v>
          </cell>
          <cell r="AA52">
            <v>6079.65</v>
          </cell>
          <cell r="AB52">
            <v>1047.46</v>
          </cell>
          <cell r="AC52">
            <v>391.17</v>
          </cell>
          <cell r="AD52">
            <v>78.239999999999995</v>
          </cell>
          <cell r="AE52">
            <v>0</v>
          </cell>
          <cell r="AF52">
            <v>7922.51</v>
          </cell>
        </row>
        <row r="53">
          <cell r="A53" t="str">
            <v>00844</v>
          </cell>
          <cell r="B53" t="str">
            <v>Leon Guzman Maribel</v>
          </cell>
          <cell r="C53">
            <v>7333.26</v>
          </cell>
          <cell r="D53">
            <v>2666.64</v>
          </cell>
          <cell r="E53">
            <v>7429.58</v>
          </cell>
          <cell r="F53">
            <v>0</v>
          </cell>
          <cell r="G53">
            <v>17429.48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2446.5</v>
          </cell>
          <cell r="N53">
            <v>290.44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2736.94</v>
          </cell>
          <cell r="U53">
            <v>14692.54</v>
          </cell>
          <cell r="V53">
            <v>195.59</v>
          </cell>
          <cell r="W53">
            <v>352.06</v>
          </cell>
          <cell r="X53">
            <v>762.96</v>
          </cell>
          <cell r="Y53">
            <v>223.53</v>
          </cell>
          <cell r="Z53">
            <v>348.58</v>
          </cell>
          <cell r="AA53">
            <v>8685.25</v>
          </cell>
          <cell r="AB53">
            <v>1310.6099999999999</v>
          </cell>
          <cell r="AC53">
            <v>558.83000000000004</v>
          </cell>
          <cell r="AD53">
            <v>111.77</v>
          </cell>
          <cell r="AE53">
            <v>0</v>
          </cell>
          <cell r="AF53">
            <v>11238.57</v>
          </cell>
        </row>
        <row r="54">
          <cell r="A54" t="str">
            <v>00868</v>
          </cell>
          <cell r="B54" t="str">
            <v>Lopez Samano Claudia</v>
          </cell>
          <cell r="C54">
            <v>4400</v>
          </cell>
          <cell r="D54">
            <v>1600</v>
          </cell>
          <cell r="E54">
            <v>2139.6999999999998</v>
          </cell>
          <cell r="F54">
            <v>0</v>
          </cell>
          <cell r="G54">
            <v>8139.7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642.94000000000005</v>
          </cell>
          <cell r="N54">
            <v>164.76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807.7</v>
          </cell>
          <cell r="U54">
            <v>7332</v>
          </cell>
          <cell r="V54">
            <v>117.35</v>
          </cell>
          <cell r="W54">
            <v>211.24</v>
          </cell>
          <cell r="X54">
            <v>638.48</v>
          </cell>
          <cell r="Y54">
            <v>134.12</v>
          </cell>
          <cell r="Z54">
            <v>162.80000000000001</v>
          </cell>
          <cell r="AA54">
            <v>5211.2</v>
          </cell>
          <cell r="AB54">
            <v>967.07</v>
          </cell>
          <cell r="AC54">
            <v>335.3</v>
          </cell>
          <cell r="AD54">
            <v>67.06</v>
          </cell>
          <cell r="AE54">
            <v>0</v>
          </cell>
          <cell r="AF54">
            <v>6877.55</v>
          </cell>
        </row>
        <row r="55">
          <cell r="A55" t="str">
            <v>00855</v>
          </cell>
          <cell r="B55" t="str">
            <v>Luna Medrano Cesar Alejandro</v>
          </cell>
          <cell r="C55">
            <v>5500</v>
          </cell>
          <cell r="D55">
            <v>2000</v>
          </cell>
          <cell r="E55">
            <v>2395.58</v>
          </cell>
          <cell r="F55">
            <v>0</v>
          </cell>
          <cell r="G55">
            <v>9895.58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904.62</v>
          </cell>
          <cell r="N55">
            <v>210.22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1114.8399999999999</v>
          </cell>
          <cell r="U55">
            <v>8780.74</v>
          </cell>
          <cell r="V55">
            <v>146.69999999999999</v>
          </cell>
          <cell r="W55">
            <v>264.05</v>
          </cell>
          <cell r="X55">
            <v>680.58</v>
          </cell>
          <cell r="Y55">
            <v>167.65</v>
          </cell>
          <cell r="Z55">
            <v>197.92</v>
          </cell>
          <cell r="AA55">
            <v>6514</v>
          </cell>
          <cell r="AB55">
            <v>1091.33</v>
          </cell>
          <cell r="AC55">
            <v>419.13</v>
          </cell>
          <cell r="AD55">
            <v>83.83</v>
          </cell>
          <cell r="AE55">
            <v>0</v>
          </cell>
          <cell r="AF55">
            <v>8473.86</v>
          </cell>
        </row>
        <row r="56">
          <cell r="A56" t="str">
            <v>00015</v>
          </cell>
          <cell r="B56" t="str">
            <v>López Hueso Tayde Lucina</v>
          </cell>
          <cell r="C56">
            <v>10566.6</v>
          </cell>
          <cell r="D56">
            <v>3842.4</v>
          </cell>
          <cell r="E56">
            <v>0</v>
          </cell>
          <cell r="F56">
            <v>0</v>
          </cell>
          <cell r="G56">
            <v>14409</v>
          </cell>
          <cell r="H56">
            <v>0</v>
          </cell>
          <cell r="I56">
            <v>3682.86</v>
          </cell>
          <cell r="J56">
            <v>0</v>
          </cell>
          <cell r="K56">
            <v>0</v>
          </cell>
          <cell r="L56">
            <v>0</v>
          </cell>
          <cell r="M56">
            <v>1801.32</v>
          </cell>
          <cell r="N56">
            <v>431.88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5916.06</v>
          </cell>
          <cell r="U56">
            <v>8492.94</v>
          </cell>
          <cell r="V56">
            <v>281.82</v>
          </cell>
          <cell r="W56">
            <v>507.27</v>
          </cell>
          <cell r="X56">
            <v>908.22</v>
          </cell>
          <cell r="Y56">
            <v>322.08</v>
          </cell>
          <cell r="Z56">
            <v>288.18</v>
          </cell>
          <cell r="AA56">
            <v>12514.41</v>
          </cell>
          <cell r="AB56">
            <v>1697.31</v>
          </cell>
          <cell r="AC56">
            <v>805.2</v>
          </cell>
          <cell r="AD56">
            <v>161.04</v>
          </cell>
          <cell r="AE56">
            <v>0</v>
          </cell>
          <cell r="AF56">
            <v>15788.22</v>
          </cell>
        </row>
        <row r="57">
          <cell r="A57" t="str">
            <v>00867</v>
          </cell>
          <cell r="B57" t="str">
            <v>Martinez Espinoza Maria Veronica</v>
          </cell>
          <cell r="C57">
            <v>7333.26</v>
          </cell>
          <cell r="D57">
            <v>2666.64</v>
          </cell>
          <cell r="E57">
            <v>10000.1</v>
          </cell>
          <cell r="F57">
            <v>0</v>
          </cell>
          <cell r="G57">
            <v>20000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2995.56</v>
          </cell>
          <cell r="N57">
            <v>290.42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3285.98</v>
          </cell>
          <cell r="U57">
            <v>16714.02</v>
          </cell>
          <cell r="V57">
            <v>195.58</v>
          </cell>
          <cell r="W57">
            <v>352.06</v>
          </cell>
          <cell r="X57">
            <v>762.96</v>
          </cell>
          <cell r="Y57">
            <v>223.53</v>
          </cell>
          <cell r="Z57">
            <v>400</v>
          </cell>
          <cell r="AA57">
            <v>8685.11</v>
          </cell>
          <cell r="AB57">
            <v>1310.5999999999999</v>
          </cell>
          <cell r="AC57">
            <v>558.80999999999995</v>
          </cell>
          <cell r="AD57">
            <v>111.76</v>
          </cell>
          <cell r="AE57">
            <v>0</v>
          </cell>
          <cell r="AF57">
            <v>11289.81</v>
          </cell>
        </row>
        <row r="58">
          <cell r="A58" t="str">
            <v>00743</v>
          </cell>
          <cell r="B58" t="str">
            <v>Martinez Macias  Norma Irene</v>
          </cell>
          <cell r="C58">
            <v>8465.6</v>
          </cell>
          <cell r="D58">
            <v>3078.4</v>
          </cell>
          <cell r="E58">
            <v>0</v>
          </cell>
          <cell r="F58">
            <v>0</v>
          </cell>
          <cell r="G58">
            <v>11544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1199.96</v>
          </cell>
          <cell r="N58">
            <v>339.98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1539.94</v>
          </cell>
          <cell r="U58">
            <v>10004.06</v>
          </cell>
          <cell r="V58">
            <v>225.79</v>
          </cell>
          <cell r="W58">
            <v>406.43</v>
          </cell>
          <cell r="X58">
            <v>813.84</v>
          </cell>
          <cell r="Y58">
            <v>258.04000000000002</v>
          </cell>
          <cell r="Z58">
            <v>230.88</v>
          </cell>
          <cell r="AA58">
            <v>10026.44</v>
          </cell>
          <cell r="AB58">
            <v>1446.06</v>
          </cell>
          <cell r="AC58">
            <v>645.12</v>
          </cell>
          <cell r="AD58">
            <v>129.03</v>
          </cell>
          <cell r="AE58">
            <v>0</v>
          </cell>
          <cell r="AF58">
            <v>12735.57</v>
          </cell>
        </row>
        <row r="59">
          <cell r="A59" t="str">
            <v>00276</v>
          </cell>
          <cell r="B59" t="str">
            <v>Mata Avila Jesus</v>
          </cell>
          <cell r="C59">
            <v>7535</v>
          </cell>
          <cell r="D59">
            <v>2740</v>
          </cell>
          <cell r="E59">
            <v>0</v>
          </cell>
          <cell r="F59">
            <v>0</v>
          </cell>
          <cell r="G59">
            <v>10275</v>
          </cell>
          <cell r="H59">
            <v>0</v>
          </cell>
          <cell r="I59">
            <v>1202.22</v>
          </cell>
          <cell r="J59">
            <v>0</v>
          </cell>
          <cell r="K59">
            <v>0</v>
          </cell>
          <cell r="L59">
            <v>0</v>
          </cell>
          <cell r="M59">
            <v>972.56</v>
          </cell>
          <cell r="N59">
            <v>316.16000000000003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2490.94</v>
          </cell>
          <cell r="U59">
            <v>7784.06</v>
          </cell>
          <cell r="V59">
            <v>211.26</v>
          </cell>
          <cell r="W59">
            <v>380.27</v>
          </cell>
          <cell r="X59">
            <v>789.34</v>
          </cell>
          <cell r="Y59">
            <v>241.44</v>
          </cell>
          <cell r="Z59">
            <v>205.5</v>
          </cell>
          <cell r="AA59">
            <v>9381.25</v>
          </cell>
          <cell r="AB59">
            <v>1380.87</v>
          </cell>
          <cell r="AC59">
            <v>603.61</v>
          </cell>
          <cell r="AD59">
            <v>120.72</v>
          </cell>
          <cell r="AE59">
            <v>0</v>
          </cell>
          <cell r="AF59">
            <v>11933.39</v>
          </cell>
        </row>
        <row r="60">
          <cell r="A60" t="str">
            <v>00158</v>
          </cell>
          <cell r="B60" t="str">
            <v>Melendez Quezada Owen Mario</v>
          </cell>
          <cell r="C60">
            <v>6723.2</v>
          </cell>
          <cell r="D60">
            <v>2444.8000000000002</v>
          </cell>
          <cell r="E60">
            <v>0</v>
          </cell>
          <cell r="F60">
            <v>0</v>
          </cell>
          <cell r="G60">
            <v>9168</v>
          </cell>
          <cell r="H60">
            <v>0</v>
          </cell>
          <cell r="I60">
            <v>926.86</v>
          </cell>
          <cell r="J60">
            <v>0</v>
          </cell>
          <cell r="K60">
            <v>0</v>
          </cell>
          <cell r="L60">
            <v>0</v>
          </cell>
          <cell r="M60">
            <v>788.22</v>
          </cell>
          <cell r="N60">
            <v>263.76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1978.84</v>
          </cell>
          <cell r="U60">
            <v>7189.16</v>
          </cell>
          <cell r="V60">
            <v>179.32</v>
          </cell>
          <cell r="W60">
            <v>322.77</v>
          </cell>
          <cell r="X60">
            <v>735.54</v>
          </cell>
          <cell r="Y60">
            <v>204.93</v>
          </cell>
          <cell r="Z60">
            <v>183.36</v>
          </cell>
          <cell r="AA60">
            <v>7962.72</v>
          </cell>
          <cell r="AB60">
            <v>1237.6300000000001</v>
          </cell>
          <cell r="AC60">
            <v>512.33000000000004</v>
          </cell>
          <cell r="AD60">
            <v>102.47</v>
          </cell>
          <cell r="AE60">
            <v>0</v>
          </cell>
          <cell r="AF60">
            <v>10203.44</v>
          </cell>
        </row>
        <row r="61">
          <cell r="A61" t="str">
            <v>00842</v>
          </cell>
          <cell r="B61" t="str">
            <v>Mendez Salcedo Jorge Alberto</v>
          </cell>
          <cell r="C61">
            <v>7333.26</v>
          </cell>
          <cell r="D61">
            <v>2666.64</v>
          </cell>
          <cell r="E61">
            <v>7429.58</v>
          </cell>
          <cell r="F61">
            <v>0</v>
          </cell>
          <cell r="G61">
            <v>17429.48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2446.5</v>
          </cell>
          <cell r="N61">
            <v>290.44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2736.94</v>
          </cell>
          <cell r="U61">
            <v>14692.54</v>
          </cell>
          <cell r="V61">
            <v>195.59</v>
          </cell>
          <cell r="W61">
            <v>352.06</v>
          </cell>
          <cell r="X61">
            <v>762.96</v>
          </cell>
          <cell r="Y61">
            <v>223.53</v>
          </cell>
          <cell r="Z61">
            <v>348.58</v>
          </cell>
          <cell r="AA61">
            <v>8685.25</v>
          </cell>
          <cell r="AB61">
            <v>1310.6099999999999</v>
          </cell>
          <cell r="AC61">
            <v>558.83000000000004</v>
          </cell>
          <cell r="AD61">
            <v>111.77</v>
          </cell>
          <cell r="AE61">
            <v>0</v>
          </cell>
          <cell r="AF61">
            <v>11238.57</v>
          </cell>
        </row>
        <row r="62">
          <cell r="A62" t="str">
            <v>00199</v>
          </cell>
          <cell r="B62" t="str">
            <v>Meza Arana Mayra Gisela</v>
          </cell>
          <cell r="C62">
            <v>7660.4</v>
          </cell>
          <cell r="D62">
            <v>2785.6</v>
          </cell>
          <cell r="E62">
            <v>0</v>
          </cell>
          <cell r="F62">
            <v>0</v>
          </cell>
          <cell r="G62">
            <v>10446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1003.2</v>
          </cell>
          <cell r="N62">
            <v>321.68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1324.88</v>
          </cell>
          <cell r="U62">
            <v>9121.1200000000008</v>
          </cell>
          <cell r="V62">
            <v>214.62</v>
          </cell>
          <cell r="W62">
            <v>386.33</v>
          </cell>
          <cell r="X62">
            <v>795.04</v>
          </cell>
          <cell r="Y62">
            <v>245.28</v>
          </cell>
          <cell r="Z62">
            <v>208.92</v>
          </cell>
          <cell r="AA62">
            <v>9530.66</v>
          </cell>
          <cell r="AB62">
            <v>1395.99</v>
          </cell>
          <cell r="AC62">
            <v>613.22</v>
          </cell>
          <cell r="AD62">
            <v>122.65</v>
          </cell>
          <cell r="AE62">
            <v>0</v>
          </cell>
          <cell r="AF62">
            <v>12116.72</v>
          </cell>
        </row>
        <row r="63">
          <cell r="A63" t="str">
            <v>00042</v>
          </cell>
          <cell r="B63" t="str">
            <v>Muciño Velazquez Erika Viviana</v>
          </cell>
          <cell r="C63">
            <v>7187.18</v>
          </cell>
          <cell r="D63">
            <v>2613.52</v>
          </cell>
          <cell r="E63">
            <v>0</v>
          </cell>
          <cell r="F63">
            <v>0</v>
          </cell>
          <cell r="G63">
            <v>9800.7000000000007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889.44</v>
          </cell>
          <cell r="N63">
            <v>354.7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1244.1400000000001</v>
          </cell>
          <cell r="U63">
            <v>8556.56</v>
          </cell>
          <cell r="V63">
            <v>234.75</v>
          </cell>
          <cell r="W63">
            <v>422.55</v>
          </cell>
          <cell r="X63">
            <v>828.92</v>
          </cell>
          <cell r="Y63">
            <v>268.29000000000002</v>
          </cell>
          <cell r="Z63">
            <v>196.02</v>
          </cell>
          <cell r="AA63">
            <v>10424.43</v>
          </cell>
          <cell r="AB63">
            <v>1486.22</v>
          </cell>
          <cell r="AC63">
            <v>670.73</v>
          </cell>
          <cell r="AD63">
            <v>134.15</v>
          </cell>
          <cell r="AE63">
            <v>0</v>
          </cell>
          <cell r="AF63">
            <v>13179.84</v>
          </cell>
        </row>
        <row r="64">
          <cell r="A64" t="str">
            <v>00195</v>
          </cell>
          <cell r="B64" t="str">
            <v>Murguia Escobedo Sandra Buenaventura</v>
          </cell>
          <cell r="C64">
            <v>5806.68</v>
          </cell>
          <cell r="D64">
            <v>2111.52</v>
          </cell>
          <cell r="E64">
            <v>0</v>
          </cell>
          <cell r="F64">
            <v>0</v>
          </cell>
          <cell r="G64">
            <v>7918.2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618.84</v>
          </cell>
          <cell r="N64">
            <v>223.6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842.44</v>
          </cell>
          <cell r="U64">
            <v>7075.76</v>
          </cell>
          <cell r="V64">
            <v>154.86000000000001</v>
          </cell>
          <cell r="W64">
            <v>278.75</v>
          </cell>
          <cell r="X64">
            <v>694.34</v>
          </cell>
          <cell r="Y64">
            <v>176.98</v>
          </cell>
          <cell r="Z64">
            <v>158.36000000000001</v>
          </cell>
          <cell r="AA64">
            <v>6876.62</v>
          </cell>
          <cell r="AB64">
            <v>1127.95</v>
          </cell>
          <cell r="AC64">
            <v>442.46</v>
          </cell>
          <cell r="AD64">
            <v>88.49</v>
          </cell>
          <cell r="AE64">
            <v>0</v>
          </cell>
          <cell r="AF64">
            <v>8870.86</v>
          </cell>
        </row>
        <row r="65">
          <cell r="A65" t="str">
            <v>00840</v>
          </cell>
          <cell r="B65" t="str">
            <v>Navarro Villa Lorena</v>
          </cell>
          <cell r="C65">
            <v>5500</v>
          </cell>
          <cell r="D65">
            <v>2000</v>
          </cell>
          <cell r="E65">
            <v>2395.58</v>
          </cell>
          <cell r="F65">
            <v>0</v>
          </cell>
          <cell r="G65">
            <v>9895.58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904.62</v>
          </cell>
          <cell r="N65">
            <v>205.16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1109.78</v>
          </cell>
          <cell r="U65">
            <v>8785.7999999999993</v>
          </cell>
          <cell r="V65">
            <v>146.69999999999999</v>
          </cell>
          <cell r="W65">
            <v>264.05</v>
          </cell>
          <cell r="X65">
            <v>680.58</v>
          </cell>
          <cell r="Y65">
            <v>167.65</v>
          </cell>
          <cell r="Z65">
            <v>197.92</v>
          </cell>
          <cell r="AA65">
            <v>6514</v>
          </cell>
          <cell r="AB65">
            <v>1091.33</v>
          </cell>
          <cell r="AC65">
            <v>419.13</v>
          </cell>
          <cell r="AD65">
            <v>83.83</v>
          </cell>
          <cell r="AE65">
            <v>0</v>
          </cell>
          <cell r="AF65">
            <v>8473.86</v>
          </cell>
        </row>
        <row r="66">
          <cell r="A66" t="str">
            <v>00851</v>
          </cell>
          <cell r="B66" t="str">
            <v>Orozco  Sanchez Aldana Jose Luis</v>
          </cell>
          <cell r="C66">
            <v>7333.26</v>
          </cell>
          <cell r="D66">
            <v>2666.64</v>
          </cell>
          <cell r="E66">
            <v>10000.1</v>
          </cell>
          <cell r="F66">
            <v>0</v>
          </cell>
          <cell r="G66">
            <v>20000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2995.56</v>
          </cell>
          <cell r="N66">
            <v>290.44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3286</v>
          </cell>
          <cell r="U66">
            <v>16714</v>
          </cell>
          <cell r="V66">
            <v>195.59</v>
          </cell>
          <cell r="W66">
            <v>352.06</v>
          </cell>
          <cell r="X66">
            <v>762.96</v>
          </cell>
          <cell r="Y66">
            <v>223.53</v>
          </cell>
          <cell r="Z66">
            <v>400</v>
          </cell>
          <cell r="AA66">
            <v>8685.25</v>
          </cell>
          <cell r="AB66">
            <v>1310.6099999999999</v>
          </cell>
          <cell r="AC66">
            <v>558.83000000000004</v>
          </cell>
          <cell r="AD66">
            <v>111.77</v>
          </cell>
          <cell r="AE66">
            <v>0</v>
          </cell>
          <cell r="AF66">
            <v>11289.99</v>
          </cell>
        </row>
        <row r="67">
          <cell r="A67" t="str">
            <v>00862</v>
          </cell>
          <cell r="B67" t="str">
            <v>Ortiz Gallardo Yuri Ernestina</v>
          </cell>
          <cell r="C67">
            <v>2053.6</v>
          </cell>
          <cell r="D67">
            <v>821.44</v>
          </cell>
          <cell r="E67">
            <v>0</v>
          </cell>
          <cell r="F67">
            <v>0</v>
          </cell>
          <cell r="G67">
            <v>2875.04</v>
          </cell>
          <cell r="H67">
            <v>0</v>
          </cell>
          <cell r="I67">
            <v>0</v>
          </cell>
          <cell r="J67">
            <v>0</v>
          </cell>
          <cell r="K67">
            <v>-401.26</v>
          </cell>
          <cell r="L67">
            <v>-242.84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-242.84</v>
          </cell>
          <cell r="U67">
            <v>3117.88</v>
          </cell>
          <cell r="V67">
            <v>76.12</v>
          </cell>
          <cell r="W67">
            <v>137.03</v>
          </cell>
          <cell r="X67">
            <v>601.67999999999995</v>
          </cell>
          <cell r="Y67">
            <v>64.11</v>
          </cell>
          <cell r="Z67">
            <v>57.5</v>
          </cell>
          <cell r="AA67">
            <v>2490.92</v>
          </cell>
          <cell r="AB67">
            <v>814.83</v>
          </cell>
          <cell r="AC67">
            <v>160.27000000000001</v>
          </cell>
          <cell r="AD67">
            <v>32.049999999999997</v>
          </cell>
          <cell r="AE67">
            <v>0</v>
          </cell>
          <cell r="AF67">
            <v>3619.68</v>
          </cell>
        </row>
        <row r="68">
          <cell r="A68" t="str">
            <v>00837</v>
          </cell>
          <cell r="B68" t="str">
            <v>Ortiz Mora Jose Alberto</v>
          </cell>
          <cell r="C68">
            <v>7333.26</v>
          </cell>
          <cell r="D68">
            <v>2666.64</v>
          </cell>
          <cell r="E68">
            <v>3614.72</v>
          </cell>
          <cell r="F68">
            <v>0</v>
          </cell>
          <cell r="G68">
            <v>13614.62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1631.64</v>
          </cell>
          <cell r="N68">
            <v>290.44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1922.08</v>
          </cell>
          <cell r="U68">
            <v>11692.54</v>
          </cell>
          <cell r="V68">
            <v>195.59</v>
          </cell>
          <cell r="W68">
            <v>352.06</v>
          </cell>
          <cell r="X68">
            <v>762.96</v>
          </cell>
          <cell r="Y68">
            <v>223.53</v>
          </cell>
          <cell r="Z68">
            <v>272.3</v>
          </cell>
          <cell r="AA68">
            <v>8685.25</v>
          </cell>
          <cell r="AB68">
            <v>1310.6099999999999</v>
          </cell>
          <cell r="AC68">
            <v>558.83000000000004</v>
          </cell>
          <cell r="AD68">
            <v>111.77</v>
          </cell>
          <cell r="AE68">
            <v>0</v>
          </cell>
          <cell r="AF68">
            <v>11162.29</v>
          </cell>
        </row>
        <row r="69">
          <cell r="A69" t="str">
            <v>00451</v>
          </cell>
          <cell r="B69" t="str">
            <v>Partida Ceja Francisco Javier</v>
          </cell>
          <cell r="C69">
            <v>6723.2</v>
          </cell>
          <cell r="D69">
            <v>2444.8000000000002</v>
          </cell>
          <cell r="E69">
            <v>0</v>
          </cell>
          <cell r="F69">
            <v>0</v>
          </cell>
          <cell r="G69">
            <v>9168</v>
          </cell>
          <cell r="H69">
            <v>0</v>
          </cell>
          <cell r="I69">
            <v>0</v>
          </cell>
          <cell r="J69">
            <v>1420.2</v>
          </cell>
          <cell r="K69">
            <v>0</v>
          </cell>
          <cell r="L69">
            <v>0</v>
          </cell>
          <cell r="M69">
            <v>788.22</v>
          </cell>
          <cell r="N69">
            <v>276.22000000000003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2484.64</v>
          </cell>
          <cell r="U69">
            <v>6683.36</v>
          </cell>
          <cell r="V69">
            <v>186.94</v>
          </cell>
          <cell r="W69">
            <v>336.5</v>
          </cell>
          <cell r="X69">
            <v>748.4</v>
          </cell>
          <cell r="Y69">
            <v>213.65</v>
          </cell>
          <cell r="Z69">
            <v>183.36</v>
          </cell>
          <cell r="AA69">
            <v>8301.33</v>
          </cell>
          <cell r="AB69">
            <v>1271.8399999999999</v>
          </cell>
          <cell r="AC69">
            <v>534.12</v>
          </cell>
          <cell r="AD69">
            <v>106.82</v>
          </cell>
          <cell r="AE69">
            <v>0</v>
          </cell>
          <cell r="AF69">
            <v>10611.12</v>
          </cell>
        </row>
        <row r="70">
          <cell r="A70" t="str">
            <v>00876</v>
          </cell>
          <cell r="B70" t="str">
            <v>Perez Palacios Jorge Antonio</v>
          </cell>
          <cell r="C70">
            <v>3400</v>
          </cell>
          <cell r="D70">
            <v>1600</v>
          </cell>
          <cell r="E70">
            <v>3000</v>
          </cell>
          <cell r="F70">
            <v>0</v>
          </cell>
          <cell r="G70">
            <v>8000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627.74</v>
          </cell>
          <cell r="N70">
            <v>164.76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792.5</v>
          </cell>
          <cell r="U70">
            <v>7207.5</v>
          </cell>
          <cell r="V70">
            <v>117.35</v>
          </cell>
          <cell r="W70">
            <v>211.24</v>
          </cell>
          <cell r="X70">
            <v>638.48</v>
          </cell>
          <cell r="Y70">
            <v>134.12</v>
          </cell>
          <cell r="Z70">
            <v>160</v>
          </cell>
          <cell r="AA70">
            <v>5211.2</v>
          </cell>
          <cell r="AB70">
            <v>967.07</v>
          </cell>
          <cell r="AC70">
            <v>335.3</v>
          </cell>
          <cell r="AD70">
            <v>67.06</v>
          </cell>
          <cell r="AE70">
            <v>0</v>
          </cell>
          <cell r="AF70">
            <v>6874.75</v>
          </cell>
        </row>
        <row r="71">
          <cell r="A71" t="str">
            <v>00118</v>
          </cell>
          <cell r="B71" t="str">
            <v>Ramirez Gallegos Lorena</v>
          </cell>
          <cell r="C71">
            <v>6270</v>
          </cell>
          <cell r="D71">
            <v>2280</v>
          </cell>
          <cell r="E71">
            <v>0</v>
          </cell>
          <cell r="F71">
            <v>0</v>
          </cell>
          <cell r="G71">
            <v>8550</v>
          </cell>
          <cell r="H71">
            <v>0</v>
          </cell>
          <cell r="I71">
            <v>0</v>
          </cell>
          <cell r="J71">
            <v>2378.4</v>
          </cell>
          <cell r="K71">
            <v>0</v>
          </cell>
          <cell r="L71">
            <v>0</v>
          </cell>
          <cell r="M71">
            <v>689.34</v>
          </cell>
          <cell r="N71">
            <v>246.76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3314.5</v>
          </cell>
          <cell r="U71">
            <v>5235.5</v>
          </cell>
          <cell r="V71">
            <v>168.97</v>
          </cell>
          <cell r="W71">
            <v>304.14</v>
          </cell>
          <cell r="X71">
            <v>718.1</v>
          </cell>
          <cell r="Y71">
            <v>193.1</v>
          </cell>
          <cell r="Z71">
            <v>171</v>
          </cell>
          <cell r="AA71">
            <v>7503.11</v>
          </cell>
          <cell r="AB71">
            <v>1191.21</v>
          </cell>
          <cell r="AC71">
            <v>482.77</v>
          </cell>
          <cell r="AD71">
            <v>96.55</v>
          </cell>
          <cell r="AE71">
            <v>0</v>
          </cell>
          <cell r="AF71">
            <v>9637.74</v>
          </cell>
        </row>
        <row r="72">
          <cell r="A72" t="str">
            <v>00869</v>
          </cell>
          <cell r="B72" t="str">
            <v>Resendiz Mora Martha Dolores</v>
          </cell>
          <cell r="C72">
            <v>7333.26</v>
          </cell>
          <cell r="D72">
            <v>2666.64</v>
          </cell>
          <cell r="E72">
            <v>13787.66</v>
          </cell>
          <cell r="F72">
            <v>0</v>
          </cell>
          <cell r="G72">
            <v>23787.56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3804.58</v>
          </cell>
          <cell r="N72">
            <v>290.44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4095.02</v>
          </cell>
          <cell r="U72">
            <v>19692.54</v>
          </cell>
          <cell r="V72">
            <v>195.59</v>
          </cell>
          <cell r="W72">
            <v>352.06</v>
          </cell>
          <cell r="X72">
            <v>762.96</v>
          </cell>
          <cell r="Y72">
            <v>223.53</v>
          </cell>
          <cell r="Z72">
            <v>475.76</v>
          </cell>
          <cell r="AA72">
            <v>8685.25</v>
          </cell>
          <cell r="AB72">
            <v>1310.6099999999999</v>
          </cell>
          <cell r="AC72">
            <v>558.83000000000004</v>
          </cell>
          <cell r="AD72">
            <v>111.77</v>
          </cell>
          <cell r="AE72">
            <v>0</v>
          </cell>
          <cell r="AF72">
            <v>11365.75</v>
          </cell>
        </row>
        <row r="73">
          <cell r="A73" t="str">
            <v>00839</v>
          </cell>
          <cell r="B73" t="str">
            <v>Reyes Granada Araceli Janeth</v>
          </cell>
          <cell r="C73">
            <v>5500</v>
          </cell>
          <cell r="D73">
            <v>2000</v>
          </cell>
          <cell r="E73">
            <v>2395.58</v>
          </cell>
          <cell r="F73">
            <v>0</v>
          </cell>
          <cell r="G73">
            <v>9895.58</v>
          </cell>
          <cell r="H73">
            <v>0</v>
          </cell>
          <cell r="I73">
            <v>2062.6999999999998</v>
          </cell>
          <cell r="J73">
            <v>0</v>
          </cell>
          <cell r="K73">
            <v>0</v>
          </cell>
          <cell r="L73">
            <v>0</v>
          </cell>
          <cell r="M73">
            <v>904.62</v>
          </cell>
          <cell r="N73">
            <v>205.16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3172.48</v>
          </cell>
          <cell r="U73">
            <v>6723.1</v>
          </cell>
          <cell r="V73">
            <v>146.69999999999999</v>
          </cell>
          <cell r="W73">
            <v>264.05</v>
          </cell>
          <cell r="X73">
            <v>680.58</v>
          </cell>
          <cell r="Y73">
            <v>167.65</v>
          </cell>
          <cell r="Z73">
            <v>197.92</v>
          </cell>
          <cell r="AA73">
            <v>6514</v>
          </cell>
          <cell r="AB73">
            <v>1091.33</v>
          </cell>
          <cell r="AC73">
            <v>419.13</v>
          </cell>
          <cell r="AD73">
            <v>83.83</v>
          </cell>
          <cell r="AE73">
            <v>0</v>
          </cell>
          <cell r="AF73">
            <v>8473.86</v>
          </cell>
        </row>
        <row r="74">
          <cell r="A74" t="str">
            <v>00854</v>
          </cell>
          <cell r="B74" t="str">
            <v>Reyes Granada Maribel Elizabeth</v>
          </cell>
          <cell r="C74">
            <v>4840</v>
          </cell>
          <cell r="D74">
            <v>1760</v>
          </cell>
          <cell r="E74">
            <v>3295.58</v>
          </cell>
          <cell r="F74">
            <v>0</v>
          </cell>
          <cell r="G74">
            <v>9895.58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904.62</v>
          </cell>
          <cell r="N74">
            <v>181.34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1085.96</v>
          </cell>
          <cell r="U74">
            <v>8809.6200000000008</v>
          </cell>
          <cell r="V74">
            <v>129.09</v>
          </cell>
          <cell r="W74">
            <v>232.36</v>
          </cell>
          <cell r="X74">
            <v>650.91999999999996</v>
          </cell>
          <cell r="Y74">
            <v>147.53</v>
          </cell>
          <cell r="Z74">
            <v>197.92</v>
          </cell>
          <cell r="AA74">
            <v>5732.32</v>
          </cell>
          <cell r="AB74">
            <v>1012.37</v>
          </cell>
          <cell r="AC74">
            <v>368.82</v>
          </cell>
          <cell r="AD74">
            <v>73.760000000000005</v>
          </cell>
          <cell r="AE74">
            <v>0</v>
          </cell>
          <cell r="AF74">
            <v>7532.72</v>
          </cell>
        </row>
        <row r="75">
          <cell r="A75" t="str">
            <v>00848</v>
          </cell>
          <cell r="B75" t="str">
            <v>Rivas Padilla Margarita</v>
          </cell>
          <cell r="C75">
            <v>7333.26</v>
          </cell>
          <cell r="D75">
            <v>2666.64</v>
          </cell>
          <cell r="E75">
            <v>6603.04</v>
          </cell>
          <cell r="F75">
            <v>0</v>
          </cell>
          <cell r="G75">
            <v>16602.939999999999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2269.96</v>
          </cell>
          <cell r="N75">
            <v>290.44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2560.4</v>
          </cell>
          <cell r="U75">
            <v>14042.54</v>
          </cell>
          <cell r="V75">
            <v>195.59</v>
          </cell>
          <cell r="W75">
            <v>352.06</v>
          </cell>
          <cell r="X75">
            <v>762.96</v>
          </cell>
          <cell r="Y75">
            <v>223.53</v>
          </cell>
          <cell r="Z75">
            <v>332.06</v>
          </cell>
          <cell r="AA75">
            <v>8685.25</v>
          </cell>
          <cell r="AB75">
            <v>1310.6099999999999</v>
          </cell>
          <cell r="AC75">
            <v>558.83000000000004</v>
          </cell>
          <cell r="AD75">
            <v>111.77</v>
          </cell>
          <cell r="AE75">
            <v>0</v>
          </cell>
          <cell r="AF75">
            <v>11222.05</v>
          </cell>
        </row>
        <row r="76">
          <cell r="A76" t="str">
            <v>00846</v>
          </cell>
          <cell r="B76" t="str">
            <v>Rodriguez Ramirez Magdaleno</v>
          </cell>
          <cell r="C76">
            <v>1848.24</v>
          </cell>
          <cell r="D76">
            <v>821.44</v>
          </cell>
          <cell r="E76">
            <v>0</v>
          </cell>
          <cell r="F76">
            <v>0</v>
          </cell>
          <cell r="G76">
            <v>2669.68</v>
          </cell>
          <cell r="H76">
            <v>0</v>
          </cell>
          <cell r="I76">
            <v>0</v>
          </cell>
          <cell r="J76">
            <v>0</v>
          </cell>
          <cell r="K76">
            <v>-401.26</v>
          </cell>
          <cell r="L76">
            <v>-255.98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-255.98</v>
          </cell>
          <cell r="U76">
            <v>2925.66</v>
          </cell>
          <cell r="V76">
            <v>70.48</v>
          </cell>
          <cell r="W76">
            <v>126.88</v>
          </cell>
          <cell r="X76">
            <v>601.67999999999995</v>
          </cell>
          <cell r="Y76">
            <v>59.36</v>
          </cell>
          <cell r="Z76">
            <v>53.4</v>
          </cell>
          <cell r="AA76">
            <v>2306.4</v>
          </cell>
          <cell r="AB76">
            <v>799.04</v>
          </cell>
          <cell r="AC76">
            <v>148.4</v>
          </cell>
          <cell r="AD76">
            <v>29.68</v>
          </cell>
          <cell r="AE76">
            <v>0</v>
          </cell>
          <cell r="AF76">
            <v>3396.28</v>
          </cell>
        </row>
        <row r="77">
          <cell r="A77" t="str">
            <v>00164</v>
          </cell>
          <cell r="B77" t="str">
            <v>Rodriguez Rodriguez Jose Luis</v>
          </cell>
          <cell r="C77">
            <v>3463.9</v>
          </cell>
          <cell r="D77">
            <v>1259.5999999999999</v>
          </cell>
          <cell r="E77">
            <v>0</v>
          </cell>
          <cell r="F77">
            <v>0</v>
          </cell>
          <cell r="G77">
            <v>4723.5</v>
          </cell>
          <cell r="H77">
            <v>0</v>
          </cell>
          <cell r="I77">
            <v>0</v>
          </cell>
          <cell r="J77">
            <v>0</v>
          </cell>
          <cell r="K77">
            <v>-320.60000000000002</v>
          </cell>
          <cell r="L77">
            <v>-43.86</v>
          </cell>
          <cell r="M77">
            <v>0</v>
          </cell>
          <cell r="N77">
            <v>129.69999999999999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85.84</v>
          </cell>
          <cell r="U77">
            <v>4637.66</v>
          </cell>
          <cell r="V77">
            <v>92.37</v>
          </cell>
          <cell r="W77">
            <v>166.27</v>
          </cell>
          <cell r="X77">
            <v>612.64</v>
          </cell>
          <cell r="Y77">
            <v>105.58</v>
          </cell>
          <cell r="Z77">
            <v>94.46</v>
          </cell>
          <cell r="AA77">
            <v>4101.97</v>
          </cell>
          <cell r="AB77">
            <v>871.28</v>
          </cell>
          <cell r="AC77">
            <v>263.92</v>
          </cell>
          <cell r="AD77">
            <v>52.78</v>
          </cell>
          <cell r="AE77">
            <v>0</v>
          </cell>
          <cell r="AF77">
            <v>5489.99</v>
          </cell>
        </row>
        <row r="78">
          <cell r="A78" t="str">
            <v>00021</v>
          </cell>
          <cell r="B78" t="str">
            <v>Rojas Lopez Miguel Angel</v>
          </cell>
          <cell r="C78">
            <v>5806.68</v>
          </cell>
          <cell r="D78">
            <v>2111.52</v>
          </cell>
          <cell r="E78">
            <v>0</v>
          </cell>
          <cell r="F78">
            <v>0</v>
          </cell>
          <cell r="G78">
            <v>7918.2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618.84</v>
          </cell>
          <cell r="N78">
            <v>273.92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892.76</v>
          </cell>
          <cell r="U78">
            <v>7025.44</v>
          </cell>
          <cell r="V78">
            <v>185.53</v>
          </cell>
          <cell r="W78">
            <v>333.96</v>
          </cell>
          <cell r="X78">
            <v>746.02</v>
          </cell>
          <cell r="Y78">
            <v>212.03</v>
          </cell>
          <cell r="Z78">
            <v>158.36000000000001</v>
          </cell>
          <cell r="AA78">
            <v>8238.67</v>
          </cell>
          <cell r="AB78">
            <v>1265.51</v>
          </cell>
          <cell r="AC78">
            <v>530.1</v>
          </cell>
          <cell r="AD78">
            <v>106.02</v>
          </cell>
          <cell r="AE78">
            <v>0</v>
          </cell>
          <cell r="AF78">
            <v>10510.69</v>
          </cell>
        </row>
        <row r="79">
          <cell r="A79" t="str">
            <v>00080</v>
          </cell>
          <cell r="B79" t="str">
            <v>Romero Romero Ingrid</v>
          </cell>
          <cell r="C79">
            <v>11369.6</v>
          </cell>
          <cell r="D79">
            <v>4134.3999999999996</v>
          </cell>
          <cell r="E79">
            <v>0</v>
          </cell>
          <cell r="F79">
            <v>0</v>
          </cell>
          <cell r="G79">
            <v>15504</v>
          </cell>
          <cell r="H79">
            <v>0</v>
          </cell>
          <cell r="I79">
            <v>3328.82</v>
          </cell>
          <cell r="J79">
            <v>0</v>
          </cell>
          <cell r="K79">
            <v>0</v>
          </cell>
          <cell r="L79">
            <v>0</v>
          </cell>
          <cell r="M79">
            <v>2035.22</v>
          </cell>
          <cell r="N79">
            <v>467.02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5831.06</v>
          </cell>
          <cell r="U79">
            <v>9672.94</v>
          </cell>
          <cell r="V79">
            <v>303.24</v>
          </cell>
          <cell r="W79">
            <v>545.84</v>
          </cell>
          <cell r="X79">
            <v>944.32</v>
          </cell>
          <cell r="Y79">
            <v>346.57</v>
          </cell>
          <cell r="Z79">
            <v>310.08</v>
          </cell>
          <cell r="AA79">
            <v>13465.65</v>
          </cell>
          <cell r="AB79">
            <v>1793.4</v>
          </cell>
          <cell r="AC79">
            <v>866.4</v>
          </cell>
          <cell r="AD79">
            <v>173.28</v>
          </cell>
          <cell r="AE79">
            <v>0</v>
          </cell>
          <cell r="AF79">
            <v>16955.38</v>
          </cell>
        </row>
        <row r="80">
          <cell r="A80" t="str">
            <v>00852</v>
          </cell>
          <cell r="B80" t="str">
            <v>Ruiz Esparza Hermosillo Hugo Rene</v>
          </cell>
          <cell r="C80">
            <v>7333.26</v>
          </cell>
          <cell r="D80">
            <v>2666.64</v>
          </cell>
          <cell r="E80">
            <v>7429.58</v>
          </cell>
          <cell r="F80">
            <v>0</v>
          </cell>
          <cell r="G80">
            <v>17429.48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2446.5</v>
          </cell>
          <cell r="N80">
            <v>290.44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2736.94</v>
          </cell>
          <cell r="U80">
            <v>14692.54</v>
          </cell>
          <cell r="V80">
            <v>195.59</v>
          </cell>
          <cell r="W80">
            <v>352.06</v>
          </cell>
          <cell r="X80">
            <v>762.96</v>
          </cell>
          <cell r="Y80">
            <v>223.53</v>
          </cell>
          <cell r="Z80">
            <v>348.58</v>
          </cell>
          <cell r="AA80">
            <v>8685.25</v>
          </cell>
          <cell r="AB80">
            <v>1310.6099999999999</v>
          </cell>
          <cell r="AC80">
            <v>558.83000000000004</v>
          </cell>
          <cell r="AD80">
            <v>111.77</v>
          </cell>
          <cell r="AE80">
            <v>0</v>
          </cell>
          <cell r="AF80">
            <v>11238.57</v>
          </cell>
        </row>
        <row r="81">
          <cell r="A81" t="str">
            <v>00875</v>
          </cell>
          <cell r="B81" t="str">
            <v>Sanchez Parrilla Daniel Trinidad</v>
          </cell>
          <cell r="C81">
            <v>3400</v>
          </cell>
          <cell r="D81">
            <v>1600</v>
          </cell>
          <cell r="E81">
            <v>3000</v>
          </cell>
          <cell r="F81">
            <v>0</v>
          </cell>
          <cell r="G81">
            <v>8000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627.74</v>
          </cell>
          <cell r="N81">
            <v>164.76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792.5</v>
          </cell>
          <cell r="U81">
            <v>7207.5</v>
          </cell>
          <cell r="V81">
            <v>117.35</v>
          </cell>
          <cell r="W81">
            <v>211.24</v>
          </cell>
          <cell r="X81">
            <v>638.48</v>
          </cell>
          <cell r="Y81">
            <v>134.12</v>
          </cell>
          <cell r="Z81">
            <v>160</v>
          </cell>
          <cell r="AA81">
            <v>5211.2</v>
          </cell>
          <cell r="AB81">
            <v>967.07</v>
          </cell>
          <cell r="AC81">
            <v>335.3</v>
          </cell>
          <cell r="AD81">
            <v>67.06</v>
          </cell>
          <cell r="AE81">
            <v>0</v>
          </cell>
          <cell r="AF81">
            <v>6874.75</v>
          </cell>
        </row>
        <row r="82">
          <cell r="A82" t="str">
            <v>00096</v>
          </cell>
          <cell r="B82" t="str">
            <v>Sanchez Sanchez Micaela</v>
          </cell>
          <cell r="C82">
            <v>2572.46</v>
          </cell>
          <cell r="D82">
            <v>935.44</v>
          </cell>
          <cell r="E82">
            <v>0</v>
          </cell>
          <cell r="F82">
            <v>0</v>
          </cell>
          <cell r="G82">
            <v>3507.9</v>
          </cell>
          <cell r="H82">
            <v>0</v>
          </cell>
          <cell r="I82">
            <v>0</v>
          </cell>
          <cell r="J82">
            <v>0</v>
          </cell>
          <cell r="K82">
            <v>-377.42</v>
          </cell>
          <cell r="L82">
            <v>-178.5</v>
          </cell>
          <cell r="M82">
            <v>0</v>
          </cell>
          <cell r="N82">
            <v>96.4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-82.1</v>
          </cell>
          <cell r="U82">
            <v>3590</v>
          </cell>
          <cell r="V82">
            <v>68.67</v>
          </cell>
          <cell r="W82">
            <v>123.61</v>
          </cell>
          <cell r="X82">
            <v>588.12</v>
          </cell>
          <cell r="Y82">
            <v>78.48</v>
          </cell>
          <cell r="Z82">
            <v>70.16</v>
          </cell>
          <cell r="AA82">
            <v>3049.39</v>
          </cell>
          <cell r="AB82">
            <v>780.4</v>
          </cell>
          <cell r="AC82">
            <v>196.2</v>
          </cell>
          <cell r="AD82">
            <v>39.24</v>
          </cell>
          <cell r="AE82">
            <v>0</v>
          </cell>
          <cell r="AF82">
            <v>4213.87</v>
          </cell>
        </row>
        <row r="83">
          <cell r="A83" t="str">
            <v>00845</v>
          </cell>
          <cell r="B83" t="str">
            <v>Santillan Gonzalez Maria De La Paz</v>
          </cell>
          <cell r="C83">
            <v>2118.1999999999998</v>
          </cell>
          <cell r="D83">
            <v>847.28</v>
          </cell>
          <cell r="E83">
            <v>0</v>
          </cell>
          <cell r="F83">
            <v>0</v>
          </cell>
          <cell r="G83">
            <v>2965.48</v>
          </cell>
          <cell r="H83">
            <v>0</v>
          </cell>
          <cell r="I83">
            <v>0</v>
          </cell>
          <cell r="J83">
            <v>0</v>
          </cell>
          <cell r="K83">
            <v>-401.26</v>
          </cell>
          <cell r="L83">
            <v>-237.06</v>
          </cell>
          <cell r="M83">
            <v>0</v>
          </cell>
          <cell r="N83">
            <v>82.96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-154.1</v>
          </cell>
          <cell r="U83">
            <v>3119.58</v>
          </cell>
          <cell r="V83">
            <v>57.86</v>
          </cell>
          <cell r="W83">
            <v>104.14</v>
          </cell>
          <cell r="X83">
            <v>581.38</v>
          </cell>
          <cell r="Y83">
            <v>66.13</v>
          </cell>
          <cell r="Z83">
            <v>59.3</v>
          </cell>
          <cell r="AA83">
            <v>2569.2800000000002</v>
          </cell>
          <cell r="AB83">
            <v>743.38</v>
          </cell>
          <cell r="AC83">
            <v>165.31</v>
          </cell>
          <cell r="AD83">
            <v>33.06</v>
          </cell>
          <cell r="AE83">
            <v>0</v>
          </cell>
          <cell r="AF83">
            <v>3636.46</v>
          </cell>
        </row>
        <row r="84">
          <cell r="A84" t="str">
            <v>00023</v>
          </cell>
          <cell r="B84" t="str">
            <v>Santoyo Ramos María Guadalupe</v>
          </cell>
          <cell r="C84">
            <v>5171.1000000000004</v>
          </cell>
          <cell r="D84">
            <v>1880.4</v>
          </cell>
          <cell r="E84">
            <v>0</v>
          </cell>
          <cell r="F84">
            <v>0</v>
          </cell>
          <cell r="G84">
            <v>7051.5</v>
          </cell>
          <cell r="H84">
            <v>0</v>
          </cell>
          <cell r="I84">
            <v>0</v>
          </cell>
          <cell r="J84">
            <v>0</v>
          </cell>
          <cell r="K84">
            <v>-214.74</v>
          </cell>
          <cell r="L84">
            <v>0</v>
          </cell>
          <cell r="M84">
            <v>309.8</v>
          </cell>
          <cell r="N84">
            <v>205.44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515.24</v>
          </cell>
          <cell r="U84">
            <v>6536.26</v>
          </cell>
          <cell r="V84">
            <v>143.78</v>
          </cell>
          <cell r="W84">
            <v>258.81</v>
          </cell>
          <cell r="X84">
            <v>675.68</v>
          </cell>
          <cell r="Y84">
            <v>164.33</v>
          </cell>
          <cell r="Z84">
            <v>141.04</v>
          </cell>
          <cell r="AA84">
            <v>6384.87</v>
          </cell>
          <cell r="AB84">
            <v>1078.27</v>
          </cell>
          <cell r="AC84">
            <v>410.81</v>
          </cell>
          <cell r="AD84">
            <v>82.16</v>
          </cell>
          <cell r="AE84">
            <v>0</v>
          </cell>
          <cell r="AF84">
            <v>8261.48</v>
          </cell>
        </row>
        <row r="85">
          <cell r="A85" t="str">
            <v>00169</v>
          </cell>
          <cell r="B85" t="str">
            <v>Tovar Lopez Rogelio</v>
          </cell>
          <cell r="C85">
            <v>11550</v>
          </cell>
          <cell r="D85">
            <v>4200</v>
          </cell>
          <cell r="E85">
            <v>0</v>
          </cell>
          <cell r="F85">
            <v>0</v>
          </cell>
          <cell r="G85">
            <v>15750</v>
          </cell>
          <cell r="H85">
            <v>0</v>
          </cell>
          <cell r="I85">
            <v>1696.38</v>
          </cell>
          <cell r="J85">
            <v>0</v>
          </cell>
          <cell r="K85">
            <v>0</v>
          </cell>
          <cell r="L85">
            <v>0</v>
          </cell>
          <cell r="M85">
            <v>2087.7600000000002</v>
          </cell>
          <cell r="N85">
            <v>464.28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4248.42</v>
          </cell>
          <cell r="U85">
            <v>11501.58</v>
          </cell>
          <cell r="V85">
            <v>308.06</v>
          </cell>
          <cell r="W85">
            <v>554.52</v>
          </cell>
          <cell r="X85">
            <v>952.46</v>
          </cell>
          <cell r="Y85">
            <v>352.08</v>
          </cell>
          <cell r="Z85">
            <v>315</v>
          </cell>
          <cell r="AA85">
            <v>13679.71</v>
          </cell>
          <cell r="AB85">
            <v>1815.04</v>
          </cell>
          <cell r="AC85">
            <v>880.17</v>
          </cell>
          <cell r="AD85">
            <v>176.03</v>
          </cell>
          <cell r="AE85">
            <v>0</v>
          </cell>
          <cell r="AF85">
            <v>17218.03</v>
          </cell>
        </row>
        <row r="88">
          <cell r="A88"/>
          <cell r="C88" t="str">
            <v xml:space="preserve">  =============</v>
          </cell>
          <cell r="D88" t="str">
            <v xml:space="preserve">  =============</v>
          </cell>
          <cell r="E88" t="str">
            <v xml:space="preserve">  =============</v>
          </cell>
          <cell r="F88" t="str">
            <v xml:space="preserve">  =============</v>
          </cell>
          <cell r="G88" t="str">
            <v xml:space="preserve">  =============</v>
          </cell>
          <cell r="H88" t="str">
            <v xml:space="preserve">  =============</v>
          </cell>
          <cell r="I88" t="str">
            <v xml:space="preserve">  =============</v>
          </cell>
          <cell r="J88" t="str">
            <v xml:space="preserve">  =============</v>
          </cell>
          <cell r="K88" t="str">
            <v xml:space="preserve">  =============</v>
          </cell>
          <cell r="L88" t="str">
            <v xml:space="preserve">  =============</v>
          </cell>
          <cell r="M88" t="str">
            <v xml:space="preserve">  =============</v>
          </cell>
          <cell r="N88" t="str">
            <v xml:space="preserve">  =============</v>
          </cell>
          <cell r="O88" t="str">
            <v xml:space="preserve">  =============</v>
          </cell>
          <cell r="P88" t="str">
            <v xml:space="preserve">  =============</v>
          </cell>
          <cell r="Q88" t="str">
            <v xml:space="preserve">  =============</v>
          </cell>
          <cell r="R88" t="str">
            <v xml:space="preserve">  =============</v>
          </cell>
          <cell r="S88" t="str">
            <v xml:space="preserve">  =============</v>
          </cell>
          <cell r="T88" t="str">
            <v xml:space="preserve">  =============</v>
          </cell>
          <cell r="U88" t="str">
            <v xml:space="preserve">  =============</v>
          </cell>
          <cell r="V88" t="str">
            <v xml:space="preserve">  =============</v>
          </cell>
          <cell r="W88" t="str">
            <v xml:space="preserve">  =============</v>
          </cell>
          <cell r="X88" t="str">
            <v xml:space="preserve">  =============</v>
          </cell>
          <cell r="Y88" t="str">
            <v xml:space="preserve">  =============</v>
          </cell>
          <cell r="Z88" t="str">
            <v xml:space="preserve">  =============</v>
          </cell>
          <cell r="AA88" t="str">
            <v xml:space="preserve">  =============</v>
          </cell>
          <cell r="AB88" t="str">
            <v xml:space="preserve">  =============</v>
          </cell>
          <cell r="AC88" t="str">
            <v xml:space="preserve">  =============</v>
          </cell>
          <cell r="AD88" t="str">
            <v xml:space="preserve">  =============</v>
          </cell>
          <cell r="AE88" t="str">
            <v xml:space="preserve">  =============</v>
          </cell>
          <cell r="AF88" t="str">
            <v xml:space="preserve">  =============</v>
          </cell>
        </row>
        <row r="89">
          <cell r="A89" t="str">
            <v>Total Gral.</v>
          </cell>
          <cell r="B89" t="str">
            <v xml:space="preserve"> </v>
          </cell>
          <cell r="C89">
            <v>429422.52</v>
          </cell>
          <cell r="D89">
            <v>160149.57</v>
          </cell>
          <cell r="E89">
            <v>180904.24</v>
          </cell>
          <cell r="F89">
            <v>0</v>
          </cell>
          <cell r="G89">
            <v>770476.33</v>
          </cell>
          <cell r="H89">
            <v>0</v>
          </cell>
          <cell r="I89">
            <v>14805.19</v>
          </cell>
          <cell r="J89">
            <v>15389.56</v>
          </cell>
          <cell r="K89">
            <v>-6688.37</v>
          </cell>
          <cell r="L89">
            <v>-2106.46</v>
          </cell>
          <cell r="M89">
            <v>81835.34</v>
          </cell>
          <cell r="N89">
            <v>16830.07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126753.7</v>
          </cell>
          <cell r="U89">
            <v>643722.63</v>
          </cell>
          <cell r="V89">
            <v>11784.09</v>
          </cell>
          <cell r="W89">
            <v>21211.4</v>
          </cell>
          <cell r="X89">
            <v>52049.68</v>
          </cell>
          <cell r="Y89">
            <v>13375.94</v>
          </cell>
          <cell r="Z89">
            <v>15409.54</v>
          </cell>
          <cell r="AA89">
            <v>519722.54</v>
          </cell>
          <cell r="AB89">
            <v>85045.17</v>
          </cell>
          <cell r="AC89">
            <v>33439.980000000003</v>
          </cell>
          <cell r="AD89">
            <v>6688.07</v>
          </cell>
          <cell r="AE89">
            <v>0</v>
          </cell>
          <cell r="AF89">
            <v>673681.24</v>
          </cell>
        </row>
        <row r="91"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 t="str">
            <v xml:space="preserve"> </v>
          </cell>
          <cell r="H91" t="str">
            <v xml:space="preserve"> </v>
          </cell>
          <cell r="I91" t="str">
            <v xml:space="preserve"> </v>
          </cell>
          <cell r="J91" t="str">
            <v xml:space="preserve"> </v>
          </cell>
          <cell r="K91" t="str">
            <v xml:space="preserve"> </v>
          </cell>
          <cell r="L91" t="str">
            <v xml:space="preserve"> </v>
          </cell>
          <cell r="M91" t="str">
            <v xml:space="preserve"> </v>
          </cell>
          <cell r="N91" t="str">
            <v xml:space="preserve"> 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  <cell r="R91" t="str">
            <v xml:space="preserve"> </v>
          </cell>
          <cell r="S91" t="str">
            <v xml:space="preserve"> </v>
          </cell>
          <cell r="T91" t="str">
            <v xml:space="preserve"> </v>
          </cell>
          <cell r="U91" t="str">
            <v xml:space="preserve"> </v>
          </cell>
          <cell r="V91" t="str">
            <v xml:space="preserve"> </v>
          </cell>
          <cell r="W91" t="str">
            <v xml:space="preserve"> 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 xml:space="preserve"> </v>
          </cell>
          <cell r="AC91" t="str">
            <v xml:space="preserve"> </v>
          </cell>
          <cell r="AD91" t="str">
            <v xml:space="preserve"> </v>
          </cell>
          <cell r="AE91" t="str">
            <v xml:space="preserve"> </v>
          </cell>
        </row>
        <row r="92">
          <cell r="A92" t="str">
            <v xml:space="preserve"> </v>
          </cell>
          <cell r="B92" t="str">
            <v xml:space="preserve"> 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88">
          <cell r="C88">
            <v>496744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3"/>
  <sheetViews>
    <sheetView showGridLines="0" tabSelected="1" topLeftCell="C1" zoomScale="96" zoomScaleNormal="96" workbookViewId="0">
      <pane ySplit="6" topLeftCell="A34" activePane="bottomLeft" state="frozen"/>
      <selection pane="bottomLeft" activeCell="F58" sqref="F58"/>
    </sheetView>
  </sheetViews>
  <sheetFormatPr baseColWidth="10" defaultRowHeight="14.25" x14ac:dyDescent="0.25"/>
  <cols>
    <col min="1" max="1" width="14.7109375" style="26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7" customWidth="1"/>
    <col min="6" max="6" width="13.85546875" style="27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9" customWidth="1"/>
    <col min="12" max="12" width="16.7109375" style="29" customWidth="1"/>
    <col min="13" max="13" width="16.5703125" style="29" customWidth="1"/>
    <col min="14" max="14" width="13.28515625" style="1" bestFit="1" customWidth="1"/>
    <col min="15" max="16384" width="11.42578125" style="1"/>
  </cols>
  <sheetData>
    <row r="1" spans="1:16" ht="30" x14ac:dyDescent="0.25">
      <c r="A1" s="38" t="s">
        <v>170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6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6" ht="30" x14ac:dyDescent="0.25">
      <c r="A3" s="40" t="s">
        <v>208</v>
      </c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6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5" customHeight="1" x14ac:dyDescent="0.25">
      <c r="A5" s="42" t="s">
        <v>1</v>
      </c>
      <c r="B5" s="43" t="s">
        <v>2</v>
      </c>
      <c r="C5" s="43" t="s">
        <v>3</v>
      </c>
      <c r="D5" s="43" t="s">
        <v>4</v>
      </c>
      <c r="E5" s="44" t="s">
        <v>5</v>
      </c>
      <c r="F5" s="45"/>
      <c r="G5" s="45"/>
      <c r="H5" s="45"/>
      <c r="I5" s="45"/>
      <c r="J5" s="46"/>
      <c r="K5" s="37" t="s">
        <v>6</v>
      </c>
      <c r="L5" s="37" t="s">
        <v>7</v>
      </c>
      <c r="M5" s="37" t="s">
        <v>8</v>
      </c>
    </row>
    <row r="6" spans="1:16" s="5" customFormat="1" ht="47.25" customHeight="1" x14ac:dyDescent="0.25">
      <c r="A6" s="42"/>
      <c r="B6" s="43"/>
      <c r="C6" s="43"/>
      <c r="D6" s="43"/>
      <c r="E6" s="3" t="s">
        <v>9</v>
      </c>
      <c r="F6" s="3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37"/>
      <c r="L6" s="37"/>
      <c r="M6" s="37"/>
    </row>
    <row r="7" spans="1:16" s="11" customFormat="1" ht="17.25" customHeight="1" x14ac:dyDescent="0.25">
      <c r="A7" s="6" t="s">
        <v>15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6" s="11" customFormat="1" ht="10.5" customHeight="1" x14ac:dyDescent="0.25">
      <c r="A8" s="12" t="s">
        <v>16</v>
      </c>
      <c r="B8" s="13" t="s">
        <v>17</v>
      </c>
      <c r="C8" s="14" t="s">
        <v>18</v>
      </c>
      <c r="D8" s="14" t="s">
        <v>19</v>
      </c>
      <c r="E8" s="15">
        <v>392.25</v>
      </c>
      <c r="F8" s="15">
        <f>VLOOKUP($A8,[1]Hoja1!$A$9:$AM$116,3,0)</f>
        <v>8629.5</v>
      </c>
      <c r="G8" s="15">
        <v>0</v>
      </c>
      <c r="H8" s="15">
        <f>VLOOKUP($A8,[1]Hoja1!$A$9:$AM$116,6,0)</f>
        <v>0</v>
      </c>
      <c r="I8" s="15">
        <f>VLOOKUP($A8,[1]Hoja1!$A$9:$AM$116,4,0)</f>
        <v>3138</v>
      </c>
      <c r="J8" s="15">
        <f>VLOOKUP($A8,[1]Hoja1!$A$9:$AM$116,5,0)</f>
        <v>0</v>
      </c>
      <c r="K8" s="16">
        <f>SUM(F8:J8)</f>
        <v>11767.5</v>
      </c>
      <c r="L8" s="15">
        <f>VLOOKUP($A8,[1]Hoja1!$A$9:$AM$116,20,0)</f>
        <v>1595.32</v>
      </c>
      <c r="M8" s="16">
        <f>+K8-L8</f>
        <v>10172.18</v>
      </c>
      <c r="N8" s="17"/>
      <c r="O8" s="17"/>
      <c r="P8" s="17"/>
    </row>
    <row r="9" spans="1:16" s="11" customFormat="1" ht="10.5" customHeight="1" x14ac:dyDescent="0.25">
      <c r="A9" s="12" t="s">
        <v>20</v>
      </c>
      <c r="B9" s="13" t="s">
        <v>21</v>
      </c>
      <c r="C9" s="14" t="s">
        <v>18</v>
      </c>
      <c r="D9" s="14" t="s">
        <v>19</v>
      </c>
      <c r="E9" s="15">
        <v>348.2</v>
      </c>
      <c r="F9" s="15">
        <f>VLOOKUP($A9,[1]Hoja1!$A$9:$AM$116,3,0)</f>
        <v>7660.4</v>
      </c>
      <c r="G9" s="15">
        <v>0</v>
      </c>
      <c r="H9" s="15">
        <f>VLOOKUP($A9,[1]Hoja1!$A$9:$AM$116,6,0)</f>
        <v>0</v>
      </c>
      <c r="I9" s="15">
        <f>VLOOKUP($A9,[1]Hoja1!$A$9:$AM$116,4,0)</f>
        <v>2785.6</v>
      </c>
      <c r="J9" s="15">
        <f>VLOOKUP($A9,[1]Hoja1!$A$9:$AM$116,5,0)</f>
        <v>0</v>
      </c>
      <c r="K9" s="16">
        <f t="shared" ref="K9:K16" si="0">SUM(F9:J9)</f>
        <v>10446</v>
      </c>
      <c r="L9" s="15">
        <f>VLOOKUP($A9,[1]Hoja1!$A$9:$AM$116,20,0)</f>
        <v>4927.46</v>
      </c>
      <c r="M9" s="16">
        <f t="shared" ref="M9:M11" si="1">+K9-L9</f>
        <v>5518.54</v>
      </c>
      <c r="N9" s="17"/>
      <c r="O9" s="17"/>
    </row>
    <row r="10" spans="1:16" s="11" customFormat="1" ht="10.5" customHeight="1" x14ac:dyDescent="0.25">
      <c r="A10" s="12" t="s">
        <v>22</v>
      </c>
      <c r="B10" s="13" t="s">
        <v>23</v>
      </c>
      <c r="C10" s="14" t="s">
        <v>18</v>
      </c>
      <c r="D10" s="14" t="s">
        <v>19</v>
      </c>
      <c r="E10" s="15">
        <v>392.25</v>
      </c>
      <c r="F10" s="15">
        <f>VLOOKUP($A10,[1]Hoja1!$A$9:$AM$116,3,0)</f>
        <v>8629.5</v>
      </c>
      <c r="G10" s="15">
        <v>0</v>
      </c>
      <c r="H10" s="15">
        <f>VLOOKUP($A10,[1]Hoja1!$A$9:$AM$116,6,0)</f>
        <v>0</v>
      </c>
      <c r="I10" s="15">
        <f>VLOOKUP($A10,[1]Hoja1!$A$9:$AM$116,4,0)</f>
        <v>3138</v>
      </c>
      <c r="J10" s="15">
        <f>VLOOKUP($A10,[1]Hoja1!$A$9:$AM$116,5,0)</f>
        <v>1040</v>
      </c>
      <c r="K10" s="16">
        <f t="shared" si="0"/>
        <v>12807.5</v>
      </c>
      <c r="L10" s="15">
        <f>VLOOKUP($A10,[1]Hoja1!$A$9:$AM$116,20,0)</f>
        <v>1834.78</v>
      </c>
      <c r="M10" s="16">
        <f t="shared" si="1"/>
        <v>10972.72</v>
      </c>
      <c r="N10" s="17"/>
      <c r="O10" s="17"/>
    </row>
    <row r="11" spans="1:16" s="11" customFormat="1" ht="10.5" customHeight="1" x14ac:dyDescent="0.25">
      <c r="A11" s="12" t="s">
        <v>24</v>
      </c>
      <c r="B11" s="13" t="s">
        <v>25</v>
      </c>
      <c r="C11" s="14" t="s">
        <v>18</v>
      </c>
      <c r="D11" s="14" t="s">
        <v>19</v>
      </c>
      <c r="E11" s="15">
        <v>348.2</v>
      </c>
      <c r="F11" s="15">
        <f>VLOOKUP($A11,[1]Hoja1!$A$9:$AM$116,3,0)</f>
        <v>7660.4</v>
      </c>
      <c r="G11" s="15">
        <v>0</v>
      </c>
      <c r="H11" s="15">
        <f>VLOOKUP($A11,[1]Hoja1!$A$9:$AM$116,6,0)</f>
        <v>0</v>
      </c>
      <c r="I11" s="15">
        <f>VLOOKUP($A11,[1]Hoja1!$A$9:$AM$116,4,0)</f>
        <v>2785.6</v>
      </c>
      <c r="J11" s="15">
        <f>VLOOKUP($A11,[1]Hoja1!$A$9:$AM$116,5,0)</f>
        <v>0</v>
      </c>
      <c r="K11" s="16">
        <f t="shared" si="0"/>
        <v>10446</v>
      </c>
      <c r="L11" s="15">
        <f>VLOOKUP($A11,[1]Hoja1!$A$9:$AM$116,20,0)</f>
        <v>1324.88</v>
      </c>
      <c r="M11" s="16">
        <f t="shared" si="1"/>
        <v>9121.119999999999</v>
      </c>
      <c r="N11" s="17"/>
      <c r="O11" s="17"/>
    </row>
    <row r="12" spans="1:16" s="11" customFormat="1" ht="10.5" customHeight="1" x14ac:dyDescent="0.25">
      <c r="A12" s="12" t="s">
        <v>58</v>
      </c>
      <c r="B12" s="13" t="s">
        <v>59</v>
      </c>
      <c r="C12" s="14" t="s">
        <v>49</v>
      </c>
      <c r="D12" s="14" t="s">
        <v>19</v>
      </c>
      <c r="E12" s="15">
        <v>285</v>
      </c>
      <c r="F12" s="15">
        <f>VLOOKUP($A12,[1]Hoja1!$A$9:$AM$116,3,0)</f>
        <v>6270</v>
      </c>
      <c r="G12" s="15">
        <v>0</v>
      </c>
      <c r="H12" s="15">
        <f>VLOOKUP($A12,[1]Hoja1!$A$9:$AM$116,6,0)</f>
        <v>0</v>
      </c>
      <c r="I12" s="15">
        <f>VLOOKUP($A12,[1]Hoja1!$A$9:$AM$116,4,0)</f>
        <v>2280</v>
      </c>
      <c r="J12" s="15">
        <f>VLOOKUP($A12,[1]Hoja1!$A$9:$AM$116,5,0)</f>
        <v>0</v>
      </c>
      <c r="K12" s="16">
        <f t="shared" si="0"/>
        <v>8550</v>
      </c>
      <c r="L12" s="15">
        <f>VLOOKUP($A12,[1]Hoja1!$A$9:$AM$116,20,0)</f>
        <v>3314.5</v>
      </c>
      <c r="M12" s="16">
        <f>+K12-L12</f>
        <v>5235.5</v>
      </c>
      <c r="N12" s="17"/>
      <c r="O12" s="17"/>
    </row>
    <row r="13" spans="1:16" s="11" customFormat="1" ht="10.5" customHeight="1" x14ac:dyDescent="0.2">
      <c r="A13" s="30" t="s">
        <v>174</v>
      </c>
      <c r="B13" s="13" t="s">
        <v>147</v>
      </c>
      <c r="C13" s="14" t="s">
        <v>152</v>
      </c>
      <c r="D13" s="14" t="s">
        <v>201</v>
      </c>
      <c r="E13" s="15">
        <f t="shared" ref="E13:E16" si="2">+F13/30</f>
        <v>244.44200000000001</v>
      </c>
      <c r="F13" s="15">
        <f>VLOOKUP($A13,[1]Hoja1!$A$9:$AM$116,3,0)</f>
        <v>7333.26</v>
      </c>
      <c r="G13" s="15">
        <v>0</v>
      </c>
      <c r="H13" s="15">
        <f>VLOOKUP($A13,[1]Hoja1!$A$9:$AM$116,6,0)</f>
        <v>0</v>
      </c>
      <c r="I13" s="15">
        <f>VLOOKUP($A13,[1]Hoja1!$A$9:$AM$116,4,0)</f>
        <v>2666.64</v>
      </c>
      <c r="J13" s="15">
        <f>VLOOKUP($A13,[1]Hoja1!$A$9:$AM$116,5,0)</f>
        <v>7979.58</v>
      </c>
      <c r="K13" s="16">
        <f t="shared" si="0"/>
        <v>17979.48</v>
      </c>
      <c r="L13" s="15">
        <f>VLOOKUP($A13,[1]Hoja1!$A$9:$AM$116,20,0)</f>
        <v>2854.41</v>
      </c>
      <c r="M13" s="16">
        <f t="shared" ref="M13:M16" si="3">+K13-L13</f>
        <v>15125.07</v>
      </c>
      <c r="N13" s="17"/>
      <c r="O13" s="17"/>
    </row>
    <row r="14" spans="1:16" s="11" customFormat="1" ht="10.5" customHeight="1" x14ac:dyDescent="0.2">
      <c r="A14" s="30" t="s">
        <v>200</v>
      </c>
      <c r="B14" s="13" t="s">
        <v>148</v>
      </c>
      <c r="C14" s="14" t="s">
        <v>150</v>
      </c>
      <c r="D14" s="14" t="s">
        <v>201</v>
      </c>
      <c r="E14" s="15">
        <f t="shared" si="2"/>
        <v>244.44200000000001</v>
      </c>
      <c r="F14" s="15">
        <f>VLOOKUP($A14,[1]Hoja1!$A$9:$AM$116,3,0)</f>
        <v>7333.26</v>
      </c>
      <c r="G14" s="15">
        <v>0</v>
      </c>
      <c r="H14" s="15">
        <f>VLOOKUP($A14,[1]Hoja1!$A$9:$AM$116,6,0)</f>
        <v>0</v>
      </c>
      <c r="I14" s="15">
        <f>VLOOKUP($A14,[1]Hoja1!$A$9:$AM$116,4,0)</f>
        <v>2666.64</v>
      </c>
      <c r="J14" s="15">
        <f>VLOOKUP($A14,[1]Hoja1!$A$9:$AM$116,5,0)</f>
        <v>13787.66</v>
      </c>
      <c r="K14" s="16">
        <f t="shared" si="0"/>
        <v>23787.559999999998</v>
      </c>
      <c r="L14" s="15">
        <f>VLOOKUP($A14,[1]Hoja1!$A$9:$AM$116,20,0)</f>
        <v>4095.02</v>
      </c>
      <c r="M14" s="16">
        <f t="shared" si="3"/>
        <v>19692.539999999997</v>
      </c>
      <c r="N14" s="17"/>
      <c r="O14" s="17"/>
    </row>
    <row r="15" spans="1:16" s="11" customFormat="1" ht="10.5" customHeight="1" x14ac:dyDescent="0.2">
      <c r="A15" s="30" t="s">
        <v>175</v>
      </c>
      <c r="B15" s="13" t="s">
        <v>149</v>
      </c>
      <c r="C15" s="14" t="s">
        <v>152</v>
      </c>
      <c r="D15" s="14" t="s">
        <v>201</v>
      </c>
      <c r="E15" s="15">
        <f t="shared" ref="E15" si="4">+F15/30</f>
        <v>244.44200000000001</v>
      </c>
      <c r="F15" s="15">
        <f>VLOOKUP($A15,[1]Hoja1!$A$9:$AM$116,3,0)</f>
        <v>7333.26</v>
      </c>
      <c r="G15" s="15">
        <v>0</v>
      </c>
      <c r="H15" s="15">
        <f>VLOOKUP($A15,[1]Hoja1!$A$9:$AM$116,6,0)</f>
        <v>0</v>
      </c>
      <c r="I15" s="15">
        <f>VLOOKUP($A15,[1]Hoja1!$A$9:$AM$116,4,0)</f>
        <v>2666.64</v>
      </c>
      <c r="J15" s="15">
        <f>VLOOKUP($A15,[1]Hoja1!$A$9:$AM$116,5,0)</f>
        <v>7979.58</v>
      </c>
      <c r="K15" s="16">
        <f t="shared" si="0"/>
        <v>17979.48</v>
      </c>
      <c r="L15" s="15">
        <f>VLOOKUP($A15,[1]Hoja1!$A$9:$AM$116,20,0)</f>
        <v>2854.41</v>
      </c>
      <c r="M15" s="16">
        <f t="shared" si="3"/>
        <v>15125.07</v>
      </c>
      <c r="N15" s="17"/>
      <c r="O15" s="17"/>
    </row>
    <row r="16" spans="1:16" s="11" customFormat="1" ht="10.5" customHeight="1" x14ac:dyDescent="0.2">
      <c r="A16" s="30" t="s">
        <v>71</v>
      </c>
      <c r="B16" s="13" t="s">
        <v>171</v>
      </c>
      <c r="C16" s="14" t="s">
        <v>152</v>
      </c>
      <c r="D16" s="14" t="s">
        <v>201</v>
      </c>
      <c r="E16" s="15">
        <f t="shared" si="2"/>
        <v>146.66666666666666</v>
      </c>
      <c r="F16" s="15">
        <f>VLOOKUP($A16,[1]Hoja1!$A$9:$AM$116,3,0)</f>
        <v>4400</v>
      </c>
      <c r="G16" s="15">
        <v>0</v>
      </c>
      <c r="H16" s="15">
        <f>VLOOKUP($A16,[1]Hoja1!$A$9:$AM$116,6,0)</f>
        <v>0</v>
      </c>
      <c r="I16" s="15">
        <f>VLOOKUP($A16,[1]Hoja1!$A$9:$AM$116,4,0)</f>
        <v>1600</v>
      </c>
      <c r="J16" s="15">
        <f>VLOOKUP($A16,[1]Hoja1!$A$9:$AM$116,5,0)</f>
        <v>2705.1</v>
      </c>
      <c r="K16" s="16">
        <f t="shared" si="0"/>
        <v>8705.1</v>
      </c>
      <c r="L16" s="15">
        <f>VLOOKUP($A16,[1]Hoja1!$A$9:$AM$116,20,0)</f>
        <v>878.92</v>
      </c>
      <c r="M16" s="16">
        <f t="shared" si="3"/>
        <v>7826.18</v>
      </c>
      <c r="N16" s="17"/>
      <c r="O16" s="17"/>
    </row>
    <row r="17" spans="1:15" s="11" customFormat="1" ht="10.5" customHeight="1" x14ac:dyDescent="0.25">
      <c r="A17" s="12"/>
      <c r="B17" s="18"/>
      <c r="C17" s="14"/>
      <c r="D17" s="14"/>
      <c r="E17" s="15"/>
      <c r="F17" s="15"/>
      <c r="G17" s="14"/>
      <c r="H17" s="14"/>
      <c r="I17" s="14"/>
      <c r="J17" s="14"/>
      <c r="K17" s="16"/>
      <c r="L17" s="16"/>
      <c r="M17" s="16"/>
    </row>
    <row r="18" spans="1:15" s="11" customFormat="1" ht="17.25" customHeight="1" x14ac:dyDescent="0.25">
      <c r="A18" s="6" t="s">
        <v>26</v>
      </c>
      <c r="B18" s="7"/>
      <c r="C18" s="8"/>
      <c r="D18" s="8"/>
      <c r="E18" s="9"/>
      <c r="F18" s="9"/>
      <c r="G18" s="8"/>
      <c r="H18" s="8"/>
      <c r="I18" s="8"/>
      <c r="J18" s="8"/>
      <c r="K18" s="10"/>
      <c r="L18" s="10"/>
      <c r="M18" s="10"/>
    </row>
    <row r="19" spans="1:15" s="11" customFormat="1" ht="10.5" customHeight="1" x14ac:dyDescent="0.25">
      <c r="A19" s="12" t="s">
        <v>27</v>
      </c>
      <c r="B19" s="13" t="s">
        <v>28</v>
      </c>
      <c r="C19" s="14" t="s">
        <v>18</v>
      </c>
      <c r="D19" s="14" t="s">
        <v>19</v>
      </c>
      <c r="E19" s="15">
        <v>235.05</v>
      </c>
      <c r="F19" s="15">
        <f>VLOOKUP($A19,[1]Hoja1!$A$9:$AM$116,3,0)</f>
        <v>5171.1000000000004</v>
      </c>
      <c r="G19" s="15">
        <v>0</v>
      </c>
      <c r="H19" s="15">
        <f>VLOOKUP($A19,[1]Hoja1!$A$9:$AM$116,6,0)</f>
        <v>0</v>
      </c>
      <c r="I19" s="15">
        <f>VLOOKUP($A19,[1]Hoja1!$A$9:$AM$116,4,0)</f>
        <v>1880.4</v>
      </c>
      <c r="J19" s="15">
        <f>VLOOKUP($A19,[1]Hoja1!$A$9:$AM$116,5,0)</f>
        <v>0</v>
      </c>
      <c r="K19" s="16">
        <f t="shared" ref="K19:K20" si="5">SUM(F19:J19)</f>
        <v>7051.5</v>
      </c>
      <c r="L19" s="15">
        <f>VLOOKUP($A19,[1]Hoja1!$A$9:$AM$116,20,0)</f>
        <v>515.24</v>
      </c>
      <c r="M19" s="16">
        <f t="shared" ref="M19:M20" si="6">+K19-L19</f>
        <v>6536.26</v>
      </c>
      <c r="N19" s="17"/>
      <c r="O19" s="17"/>
    </row>
    <row r="20" spans="1:15" s="11" customFormat="1" ht="10.5" customHeight="1" x14ac:dyDescent="0.2">
      <c r="A20" s="30" t="s">
        <v>176</v>
      </c>
      <c r="B20" s="18" t="s">
        <v>151</v>
      </c>
      <c r="C20" s="14" t="s">
        <v>152</v>
      </c>
      <c r="D20" s="14" t="s">
        <v>201</v>
      </c>
      <c r="E20" s="15">
        <f>+F20/30</f>
        <v>244.44200000000001</v>
      </c>
      <c r="F20" s="15">
        <f>VLOOKUP($A20,[1]Hoja1!$A$9:$AM$116,3,0)</f>
        <v>7333.26</v>
      </c>
      <c r="G20" s="15">
        <v>0</v>
      </c>
      <c r="H20" s="15">
        <f>VLOOKUP($A20,[1]Hoja1!$A$9:$AM$116,6,0)</f>
        <v>0</v>
      </c>
      <c r="I20" s="15">
        <f>VLOOKUP($A20,[1]Hoja1!$A$9:$AM$116,4,0)</f>
        <v>2666.64</v>
      </c>
      <c r="J20" s="15">
        <f>VLOOKUP($A20,[1]Hoja1!$A$9:$AM$116,5,0)</f>
        <v>3614.72</v>
      </c>
      <c r="K20" s="16">
        <f t="shared" si="5"/>
        <v>13614.619999999999</v>
      </c>
      <c r="L20" s="15">
        <f>VLOOKUP($A20,[1]Hoja1!$A$9:$AM$116,20,0)</f>
        <v>1922.08</v>
      </c>
      <c r="M20" s="16">
        <f t="shared" si="6"/>
        <v>11692.539999999999</v>
      </c>
    </row>
    <row r="21" spans="1:15" s="11" customFormat="1" ht="10.5" customHeight="1" x14ac:dyDescent="0.25">
      <c r="A21" s="12"/>
      <c r="B21" s="18"/>
      <c r="C21" s="14"/>
      <c r="D21" s="14"/>
      <c r="E21" s="15"/>
      <c r="F21" s="15"/>
      <c r="G21" s="14"/>
      <c r="H21" s="14"/>
      <c r="I21" s="15">
        <v>0</v>
      </c>
      <c r="J21" s="14"/>
      <c r="K21" s="16"/>
      <c r="L21" s="16"/>
      <c r="M21" s="16"/>
    </row>
    <row r="22" spans="1:15" s="11" customFormat="1" ht="17.25" customHeight="1" x14ac:dyDescent="0.25">
      <c r="A22" s="6" t="s">
        <v>29</v>
      </c>
      <c r="B22" s="7"/>
      <c r="C22" s="8"/>
      <c r="D22" s="8"/>
      <c r="E22" s="9"/>
      <c r="F22" s="9"/>
      <c r="G22" s="8"/>
      <c r="H22" s="8"/>
      <c r="I22" s="8"/>
      <c r="J22" s="8"/>
      <c r="K22" s="10"/>
      <c r="L22" s="10"/>
      <c r="M22" s="10"/>
    </row>
    <row r="23" spans="1:15" s="11" customFormat="1" ht="10.5" customHeight="1" x14ac:dyDescent="0.25">
      <c r="A23" s="12" t="s">
        <v>30</v>
      </c>
      <c r="B23" s="13" t="s">
        <v>31</v>
      </c>
      <c r="C23" s="14" t="s">
        <v>18</v>
      </c>
      <c r="D23" s="14" t="s">
        <v>19</v>
      </c>
      <c r="E23" s="15">
        <v>305.60000000000002</v>
      </c>
      <c r="F23" s="15">
        <f>VLOOKUP($A23,[1]Hoja1!$A$9:$AM$116,3,0)</f>
        <v>6723.2</v>
      </c>
      <c r="G23" s="15">
        <v>0</v>
      </c>
      <c r="H23" s="15">
        <f>VLOOKUP($A23,[1]Hoja1!$A$9:$AM$116,6,0)</f>
        <v>0</v>
      </c>
      <c r="I23" s="15">
        <f>VLOOKUP($A23,[1]Hoja1!$A$9:$AM$116,4,0)</f>
        <v>2444.8000000000002</v>
      </c>
      <c r="J23" s="15">
        <f>VLOOKUP($A23,[1]Hoja1!$A$9:$AM$116,5,0)</f>
        <v>0</v>
      </c>
      <c r="K23" s="16">
        <f t="shared" ref="K23:K24" si="7">SUM(F23:J23)</f>
        <v>9168</v>
      </c>
      <c r="L23" s="15">
        <f>VLOOKUP($A23,[1]Hoja1!$A$9:$AM$116,20,0)</f>
        <v>1045.75</v>
      </c>
      <c r="M23" s="16">
        <f t="shared" ref="M23:M24" si="8">+K23-L23</f>
        <v>8122.25</v>
      </c>
      <c r="N23" s="17"/>
      <c r="O23" s="17"/>
    </row>
    <row r="24" spans="1:15" s="11" customFormat="1" ht="10.5" customHeight="1" x14ac:dyDescent="0.25">
      <c r="A24" s="12" t="s">
        <v>32</v>
      </c>
      <c r="B24" s="13" t="s">
        <v>33</v>
      </c>
      <c r="C24" s="14" t="s">
        <v>18</v>
      </c>
      <c r="D24" s="14" t="s">
        <v>19</v>
      </c>
      <c r="E24" s="15">
        <v>384.8</v>
      </c>
      <c r="F24" s="15">
        <f>VLOOKUP($A24,[1]Hoja1!$A$9:$AM$116,3,0)</f>
        <v>8465.6</v>
      </c>
      <c r="G24" s="15">
        <v>0</v>
      </c>
      <c r="H24" s="15">
        <f>VLOOKUP($A24,[1]Hoja1!$A$9:$AM$116,6,0)</f>
        <v>0</v>
      </c>
      <c r="I24" s="15">
        <f>VLOOKUP($A24,[1]Hoja1!$A$9:$AM$116,4,0)</f>
        <v>3078.4</v>
      </c>
      <c r="J24" s="15">
        <f>VLOOKUP($A24,[1]Hoja1!$A$9:$AM$116,5,0)</f>
        <v>0</v>
      </c>
      <c r="K24" s="16">
        <f t="shared" si="7"/>
        <v>11544</v>
      </c>
      <c r="L24" s="15">
        <f>VLOOKUP($A24,[1]Hoja1!$A$9:$AM$116,20,0)</f>
        <v>1539.94</v>
      </c>
      <c r="M24" s="16">
        <f t="shared" si="8"/>
        <v>10004.06</v>
      </c>
      <c r="N24" s="17"/>
      <c r="O24" s="17"/>
    </row>
    <row r="25" spans="1:15" s="11" customFormat="1" ht="10.5" customHeight="1" x14ac:dyDescent="0.25">
      <c r="A25" s="12"/>
      <c r="B25" s="18"/>
      <c r="C25" s="14"/>
      <c r="D25" s="14"/>
      <c r="E25" s="15"/>
      <c r="F25" s="15"/>
      <c r="G25" s="14"/>
      <c r="H25" s="14"/>
      <c r="I25" s="15"/>
      <c r="J25" s="14"/>
      <c r="K25" s="16"/>
      <c r="L25" s="16"/>
      <c r="M25" s="16"/>
    </row>
    <row r="26" spans="1:15" s="11" customFormat="1" ht="17.25" customHeight="1" x14ac:dyDescent="0.25">
      <c r="A26" s="6" t="s">
        <v>34</v>
      </c>
      <c r="B26" s="7"/>
      <c r="C26" s="8"/>
      <c r="D26" s="8"/>
      <c r="E26" s="9"/>
      <c r="F26" s="9"/>
      <c r="G26" s="8"/>
      <c r="H26" s="8"/>
      <c r="I26" s="8"/>
      <c r="J26" s="8"/>
      <c r="K26" s="10"/>
      <c r="L26" s="10"/>
      <c r="M26" s="10"/>
    </row>
    <row r="27" spans="1:15" s="21" customFormat="1" ht="10.5" customHeight="1" x14ac:dyDescent="0.25">
      <c r="A27" s="19" t="s">
        <v>35</v>
      </c>
      <c r="B27" s="13" t="s">
        <v>36</v>
      </c>
      <c r="C27" s="20" t="s">
        <v>37</v>
      </c>
      <c r="D27" s="20" t="s">
        <v>19</v>
      </c>
      <c r="E27" s="15">
        <v>342.5</v>
      </c>
      <c r="F27" s="15">
        <f>VLOOKUP($A27,[1]Hoja1!$A$9:$AM$116,3,0)</f>
        <v>7535</v>
      </c>
      <c r="G27" s="15">
        <v>0</v>
      </c>
      <c r="H27" s="15">
        <f>VLOOKUP($A27,[1]Hoja1!$A$9:$AM$116,6,0)</f>
        <v>0</v>
      </c>
      <c r="I27" s="15">
        <f>VLOOKUP($A27,[1]Hoja1!$A$9:$AM$116,4,0)</f>
        <v>2740</v>
      </c>
      <c r="J27" s="15">
        <f>VLOOKUP($A27,[1]Hoja1!$A$9:$AM$116,5,0)</f>
        <v>0</v>
      </c>
      <c r="K27" s="16">
        <f>SUM(F27:J27)</f>
        <v>10275</v>
      </c>
      <c r="L27" s="15">
        <f>VLOOKUP($A27,[1]Hoja1!$A$9:$AM$116,20,0)</f>
        <v>2490.94</v>
      </c>
      <c r="M27" s="16">
        <f t="shared" ref="M27" si="9">+K27-L27</f>
        <v>7784.0599999999995</v>
      </c>
      <c r="N27" s="17"/>
      <c r="O27" s="17"/>
    </row>
    <row r="28" spans="1:15" s="11" customFormat="1" ht="10.5" customHeight="1" x14ac:dyDescent="0.25">
      <c r="A28" s="22"/>
      <c r="B28" s="18"/>
      <c r="C28" s="14"/>
      <c r="D28" s="14"/>
      <c r="E28" s="15"/>
      <c r="F28" s="15"/>
      <c r="G28" s="14"/>
      <c r="H28" s="14"/>
      <c r="I28" s="14"/>
      <c r="J28" s="14"/>
      <c r="K28" s="16"/>
      <c r="L28" s="16"/>
      <c r="M28" s="16"/>
    </row>
    <row r="29" spans="1:15" s="11" customFormat="1" ht="17.25" customHeight="1" x14ac:dyDescent="0.25">
      <c r="A29" s="6" t="s">
        <v>38</v>
      </c>
      <c r="B29" s="7"/>
      <c r="C29" s="8"/>
      <c r="D29" s="8"/>
      <c r="E29" s="9"/>
      <c r="F29" s="9"/>
      <c r="G29" s="8"/>
      <c r="H29" s="8"/>
      <c r="I29" s="8"/>
      <c r="J29" s="8"/>
      <c r="K29" s="10"/>
      <c r="L29" s="10"/>
      <c r="M29" s="10"/>
    </row>
    <row r="30" spans="1:15" s="11" customFormat="1" ht="10.5" customHeight="1" x14ac:dyDescent="0.25">
      <c r="A30" s="12" t="s">
        <v>39</v>
      </c>
      <c r="B30" s="13" t="s">
        <v>40</v>
      </c>
      <c r="C30" s="14" t="s">
        <v>18</v>
      </c>
      <c r="D30" s="14" t="s">
        <v>19</v>
      </c>
      <c r="E30" s="15">
        <v>480.3</v>
      </c>
      <c r="F30" s="15">
        <f>VLOOKUP($A30,[1]Hoja1!$A$9:$AM$116,3,0)</f>
        <v>10566.6</v>
      </c>
      <c r="G30" s="15">
        <v>0</v>
      </c>
      <c r="H30" s="15">
        <f>VLOOKUP($A30,[1]Hoja1!$A$9:$AM$116,6,0)</f>
        <v>0</v>
      </c>
      <c r="I30" s="15">
        <f>VLOOKUP($A30,[1]Hoja1!$A$9:$AM$116,4,0)</f>
        <v>3842.4</v>
      </c>
      <c r="J30" s="15">
        <f>VLOOKUP($A30,[1]Hoja1!$A$9:$AM$116,5,0)</f>
        <v>0</v>
      </c>
      <c r="K30" s="16">
        <f t="shared" ref="K30:K32" si="10">SUM(F30:J30)</f>
        <v>14409</v>
      </c>
      <c r="L30" s="15">
        <f>VLOOKUP($A30,[1]Hoja1!$A$9:$AM$116,20,0)</f>
        <v>2233.1999999999998</v>
      </c>
      <c r="M30" s="16">
        <f t="shared" ref="M30:M32" si="11">+K30-L30</f>
        <v>12175.8</v>
      </c>
      <c r="N30" s="17"/>
      <c r="O30" s="17"/>
    </row>
    <row r="31" spans="1:15" s="11" customFormat="1" ht="10.5" customHeight="1" x14ac:dyDescent="0.25">
      <c r="A31" s="12" t="s">
        <v>41</v>
      </c>
      <c r="B31" s="13" t="s">
        <v>42</v>
      </c>
      <c r="C31" s="14" t="s">
        <v>18</v>
      </c>
      <c r="D31" s="14" t="s">
        <v>19</v>
      </c>
      <c r="E31" s="15">
        <v>255.142</v>
      </c>
      <c r="F31" s="15">
        <f>VLOOKUP($A31,[1]Hoja1!$A$9:$AM$116,3,0)</f>
        <v>5806.68</v>
      </c>
      <c r="G31" s="15">
        <v>0</v>
      </c>
      <c r="H31" s="15">
        <f>VLOOKUP($A31,[1]Hoja1!$A$9:$AM$116,6,0)</f>
        <v>0</v>
      </c>
      <c r="I31" s="15">
        <f>VLOOKUP($A31,[1]Hoja1!$A$9:$AM$116,4,0)</f>
        <v>2111.52</v>
      </c>
      <c r="J31" s="15">
        <f>VLOOKUP($A31,[1]Hoja1!$A$9:$AM$116,5,0)</f>
        <v>0</v>
      </c>
      <c r="K31" s="16">
        <f t="shared" si="10"/>
        <v>7918.2000000000007</v>
      </c>
      <c r="L31" s="15">
        <f>VLOOKUP($A31,[1]Hoja1!$A$9:$AM$116,20,0)</f>
        <v>892.76</v>
      </c>
      <c r="M31" s="16">
        <f t="shared" si="11"/>
        <v>7025.4400000000005</v>
      </c>
      <c r="N31" s="17"/>
      <c r="O31" s="17"/>
    </row>
    <row r="32" spans="1:15" s="11" customFormat="1" ht="10.5" customHeight="1" x14ac:dyDescent="0.2">
      <c r="A32" s="30" t="s">
        <v>178</v>
      </c>
      <c r="B32" s="13" t="s">
        <v>143</v>
      </c>
      <c r="C32" s="14" t="s">
        <v>144</v>
      </c>
      <c r="D32" s="14" t="s">
        <v>201</v>
      </c>
      <c r="E32" s="15">
        <f t="shared" ref="E32" si="12">+F32/30</f>
        <v>244.44200000000001</v>
      </c>
      <c r="F32" s="15">
        <f>VLOOKUP($A32,[1]Hoja1!$A$9:$AM$116,3,0)</f>
        <v>7333.26</v>
      </c>
      <c r="G32" s="15">
        <v>0</v>
      </c>
      <c r="H32" s="15">
        <f>VLOOKUP($A32,[1]Hoja1!$A$9:$AM$116,6,0)</f>
        <v>0</v>
      </c>
      <c r="I32" s="15">
        <f>VLOOKUP($A32,[1]Hoja1!$A$9:$AM$116,4,0)</f>
        <v>2666.64</v>
      </c>
      <c r="J32" s="15">
        <f>VLOOKUP($A32,[1]Hoja1!$A$9:$AM$116,5,0)</f>
        <v>13787.66</v>
      </c>
      <c r="K32" s="16">
        <f t="shared" si="10"/>
        <v>23787.559999999998</v>
      </c>
      <c r="L32" s="15">
        <f>VLOOKUP($A32,[1]Hoja1!$A$9:$AM$116,20,0)</f>
        <v>4095.02</v>
      </c>
      <c r="M32" s="16">
        <f t="shared" si="11"/>
        <v>19692.539999999997</v>
      </c>
      <c r="N32" s="17"/>
      <c r="O32" s="17"/>
    </row>
    <row r="33" spans="1:15" s="11" customFormat="1" ht="10.5" customHeight="1" x14ac:dyDescent="0.25">
      <c r="A33" s="12"/>
      <c r="B33" s="18"/>
      <c r="C33" s="14"/>
      <c r="D33" s="14"/>
      <c r="E33" s="15"/>
      <c r="F33" s="15"/>
      <c r="G33" s="14"/>
      <c r="H33" s="14"/>
      <c r="I33" s="14"/>
      <c r="J33" s="14"/>
      <c r="K33" s="16"/>
      <c r="L33" s="16"/>
      <c r="M33" s="16"/>
    </row>
    <row r="34" spans="1:15" s="11" customFormat="1" ht="17.25" customHeight="1" x14ac:dyDescent="0.25">
      <c r="A34" s="6" t="s">
        <v>43</v>
      </c>
      <c r="B34" s="7"/>
      <c r="C34" s="8"/>
      <c r="D34" s="8"/>
      <c r="E34" s="9"/>
      <c r="F34" s="9"/>
      <c r="G34" s="8"/>
      <c r="H34" s="8"/>
      <c r="I34" s="8"/>
      <c r="J34" s="8"/>
      <c r="K34" s="10"/>
      <c r="L34" s="10"/>
      <c r="M34" s="10"/>
    </row>
    <row r="35" spans="1:15" s="11" customFormat="1" ht="10.5" customHeight="1" x14ac:dyDescent="0.25">
      <c r="A35" s="12" t="s">
        <v>44</v>
      </c>
      <c r="B35" s="13" t="s">
        <v>45</v>
      </c>
      <c r="C35" s="14" t="s">
        <v>46</v>
      </c>
      <c r="D35" s="14" t="s">
        <v>19</v>
      </c>
      <c r="E35" s="15">
        <v>392.25</v>
      </c>
      <c r="F35" s="15">
        <f>VLOOKUP($A35,[1]Hoja1!$A$9:$AM$116,3,0)</f>
        <v>6668.25</v>
      </c>
      <c r="G35" s="15">
        <v>0</v>
      </c>
      <c r="H35" s="15">
        <f>VLOOKUP($A35,[1]Hoja1!$A$9:$AM$116,6,0)</f>
        <v>0</v>
      </c>
      <c r="I35" s="15">
        <f>VLOOKUP($A35,[1]Hoja1!$A$9:$AM$116,4,0)</f>
        <v>5099.25</v>
      </c>
      <c r="J35" s="15">
        <f>VLOOKUP($A35,[1]Hoja1!$A$9:$AM$116,5,0)</f>
        <v>0</v>
      </c>
      <c r="K35" s="16">
        <f t="shared" ref="K35:K51" si="13">SUM(F35:J35)</f>
        <v>11767.5</v>
      </c>
      <c r="L35" s="15">
        <f>VLOOKUP($A35,[1]Hoja1!$A$9:$AM$116,20,0)</f>
        <v>3433.88</v>
      </c>
      <c r="M35" s="16">
        <f t="shared" ref="M35:M51" si="14">+K35-L35</f>
        <v>8333.619999999999</v>
      </c>
      <c r="N35" s="17"/>
      <c r="O35" s="17"/>
    </row>
    <row r="36" spans="1:15" s="11" customFormat="1" ht="10.5" customHeight="1" x14ac:dyDescent="0.25">
      <c r="A36" s="12" t="s">
        <v>47</v>
      </c>
      <c r="B36" s="13" t="s">
        <v>48</v>
      </c>
      <c r="C36" s="14" t="s">
        <v>49</v>
      </c>
      <c r="D36" s="14" t="s">
        <v>19</v>
      </c>
      <c r="E36" s="15">
        <v>172.9</v>
      </c>
      <c r="F36" s="15">
        <f>VLOOKUP($A36,[1]Hoja1!$A$9:$AM$116,3,0)</f>
        <v>3803.8</v>
      </c>
      <c r="G36" s="15">
        <v>0</v>
      </c>
      <c r="H36" s="15">
        <f>VLOOKUP($A36,[1]Hoja1!$A$9:$AM$116,6,0)</f>
        <v>0</v>
      </c>
      <c r="I36" s="15">
        <f>VLOOKUP($A36,[1]Hoja1!$A$9:$AM$116,4,0)</f>
        <v>1383.2</v>
      </c>
      <c r="J36" s="15">
        <f>VLOOKUP($A36,[1]Hoja1!$A$9:$AM$116,5,0)</f>
        <v>0</v>
      </c>
      <c r="K36" s="16">
        <f t="shared" si="13"/>
        <v>5187</v>
      </c>
      <c r="L36" s="15">
        <f>VLOOKUP($A36,[1]Hoja1!$A$9:$AM$116,20,0)</f>
        <v>124.54</v>
      </c>
      <c r="M36" s="16">
        <f t="shared" si="14"/>
        <v>5062.46</v>
      </c>
      <c r="N36" s="17"/>
      <c r="O36" s="17"/>
    </row>
    <row r="37" spans="1:15" s="11" customFormat="1" ht="10.5" customHeight="1" x14ac:dyDescent="0.25">
      <c r="A37" s="12" t="s">
        <v>50</v>
      </c>
      <c r="B37" s="13" t="s">
        <v>51</v>
      </c>
      <c r="C37" s="14" t="s">
        <v>18</v>
      </c>
      <c r="D37" s="14" t="s">
        <v>19</v>
      </c>
      <c r="E37" s="15">
        <v>172.9</v>
      </c>
      <c r="F37" s="15">
        <f>VLOOKUP($A37,[1]Hoja1!$A$9:$AM$116,3,0)</f>
        <v>3803.8</v>
      </c>
      <c r="G37" s="15">
        <v>0</v>
      </c>
      <c r="H37" s="15">
        <f>VLOOKUP($A37,[1]Hoja1!$A$9:$AM$116,6,0)</f>
        <v>0</v>
      </c>
      <c r="I37" s="15">
        <f>VLOOKUP($A37,[1]Hoja1!$A$9:$AM$116,4,0)</f>
        <v>1383.2</v>
      </c>
      <c r="J37" s="15">
        <f>VLOOKUP($A37,[1]Hoja1!$A$9:$AM$116,5,0)</f>
        <v>0</v>
      </c>
      <c r="K37" s="16">
        <f t="shared" si="13"/>
        <v>5187</v>
      </c>
      <c r="L37" s="15">
        <f>VLOOKUP($A37,[1]Hoja1!$A$9:$AM$116,20,0)</f>
        <v>143.5</v>
      </c>
      <c r="M37" s="16">
        <f t="shared" si="14"/>
        <v>5043.5</v>
      </c>
      <c r="N37" s="17"/>
      <c r="O37" s="17"/>
    </row>
    <row r="38" spans="1:15" s="11" customFormat="1" ht="10.5" customHeight="1" x14ac:dyDescent="0.25">
      <c r="A38" s="12" t="s">
        <v>52</v>
      </c>
      <c r="B38" s="13" t="s">
        <v>53</v>
      </c>
      <c r="C38" s="14" t="s">
        <v>49</v>
      </c>
      <c r="D38" s="14" t="s">
        <v>19</v>
      </c>
      <c r="E38" s="15">
        <v>222</v>
      </c>
      <c r="F38" s="15">
        <f>VLOOKUP($A38,[1]Hoja1!$A$9:$AM$116,3,0)</f>
        <v>4884</v>
      </c>
      <c r="G38" s="15">
        <v>0</v>
      </c>
      <c r="H38" s="15">
        <f>VLOOKUP($A38,[1]Hoja1!$A$9:$AM$116,6,0)</f>
        <v>0</v>
      </c>
      <c r="I38" s="15">
        <f>VLOOKUP($A38,[1]Hoja1!$A$9:$AM$116,4,0)</f>
        <v>1776</v>
      </c>
      <c r="J38" s="15">
        <f>VLOOKUP($A38,[1]Hoja1!$A$9:$AM$116,5,0)</f>
        <v>0</v>
      </c>
      <c r="K38" s="16">
        <f t="shared" si="13"/>
        <v>6660</v>
      </c>
      <c r="L38" s="15">
        <f>VLOOKUP($A38,[1]Hoja1!$A$9:$AM$116,20,0)</f>
        <v>414.98</v>
      </c>
      <c r="M38" s="16">
        <f t="shared" si="14"/>
        <v>6245.02</v>
      </c>
      <c r="N38" s="17"/>
      <c r="O38" s="17"/>
    </row>
    <row r="39" spans="1:15" s="11" customFormat="1" ht="10.5" customHeight="1" x14ac:dyDescent="0.25">
      <c r="A39" s="12" t="s">
        <v>54</v>
      </c>
      <c r="B39" s="13" t="s">
        <v>55</v>
      </c>
      <c r="C39" s="14" t="s">
        <v>49</v>
      </c>
      <c r="D39" s="14" t="s">
        <v>19</v>
      </c>
      <c r="E39" s="15">
        <v>172.9</v>
      </c>
      <c r="F39" s="15">
        <f>VLOOKUP($A39,[1]Hoja1!$A$9:$AM$116,3,0)</f>
        <v>3803.8</v>
      </c>
      <c r="G39" s="15">
        <v>0</v>
      </c>
      <c r="H39" s="15">
        <f>VLOOKUP($A39,[1]Hoja1!$A$9:$AM$116,6,0)</f>
        <v>0</v>
      </c>
      <c r="I39" s="15">
        <f>VLOOKUP($A39,[1]Hoja1!$A$9:$AM$116,4,0)</f>
        <v>1383.2</v>
      </c>
      <c r="J39" s="15">
        <f>VLOOKUP($A39,[1]Hoja1!$A$9:$AM$116,5,0)</f>
        <v>0</v>
      </c>
      <c r="K39" s="16">
        <f t="shared" si="13"/>
        <v>5187</v>
      </c>
      <c r="L39" s="15">
        <f>VLOOKUP($A39,[1]Hoja1!$A$9:$AM$116,20,0)</f>
        <v>1936.06</v>
      </c>
      <c r="M39" s="16">
        <f t="shared" si="14"/>
        <v>3250.94</v>
      </c>
      <c r="N39" s="17"/>
      <c r="O39" s="17"/>
    </row>
    <row r="40" spans="1:15" s="11" customFormat="1" ht="10.5" customHeight="1" x14ac:dyDescent="0.25">
      <c r="A40" s="12" t="s">
        <v>56</v>
      </c>
      <c r="B40" s="13" t="s">
        <v>57</v>
      </c>
      <c r="C40" s="14" t="s">
        <v>46</v>
      </c>
      <c r="D40" s="14" t="s">
        <v>19</v>
      </c>
      <c r="E40" s="15">
        <v>305.60000000000002</v>
      </c>
      <c r="F40" s="15">
        <f>VLOOKUP($A40,[1]Hoja1!$A$9:$AM$116,3,0)</f>
        <v>6723.2</v>
      </c>
      <c r="G40" s="15">
        <v>0</v>
      </c>
      <c r="H40" s="15">
        <f>VLOOKUP($A40,[1]Hoja1!$A$9:$AM$116,6,0)</f>
        <v>0</v>
      </c>
      <c r="I40" s="15">
        <f>VLOOKUP($A40,[1]Hoja1!$A$9:$AM$116,4,0)</f>
        <v>2444.8000000000002</v>
      </c>
      <c r="J40" s="15">
        <f>VLOOKUP($A40,[1]Hoja1!$A$9:$AM$116,5,0)</f>
        <v>0</v>
      </c>
      <c r="K40" s="16">
        <f t="shared" si="13"/>
        <v>9168</v>
      </c>
      <c r="L40" s="15">
        <f>VLOOKUP($A40,[1]Hoja1!$A$9:$AM$116,20,0)</f>
        <v>2484.64</v>
      </c>
      <c r="M40" s="16">
        <f t="shared" si="14"/>
        <v>6683.3600000000006</v>
      </c>
      <c r="N40" s="17"/>
      <c r="O40" s="17"/>
    </row>
    <row r="41" spans="1:15" s="11" customFormat="1" ht="10.5" customHeight="1" x14ac:dyDescent="0.25">
      <c r="A41" s="12" t="s">
        <v>60</v>
      </c>
      <c r="B41" s="13" t="s">
        <v>61</v>
      </c>
      <c r="C41" s="14" t="s">
        <v>18</v>
      </c>
      <c r="D41" s="14" t="s">
        <v>19</v>
      </c>
      <c r="E41" s="15">
        <v>516.79999999999995</v>
      </c>
      <c r="F41" s="15">
        <f>VLOOKUP($A41,[1]Hoja1!$A$9:$AM$116,3,0)</f>
        <v>11369.6</v>
      </c>
      <c r="G41" s="15">
        <v>0</v>
      </c>
      <c r="H41" s="15">
        <f>VLOOKUP($A41,[1]Hoja1!$A$9:$AM$116,6,0)</f>
        <v>0</v>
      </c>
      <c r="I41" s="15">
        <f>VLOOKUP($A41,[1]Hoja1!$A$9:$AM$116,4,0)</f>
        <v>4134.3999999999996</v>
      </c>
      <c r="J41" s="15">
        <f>VLOOKUP($A41,[1]Hoja1!$A$9:$AM$116,5,0)</f>
        <v>0</v>
      </c>
      <c r="K41" s="16">
        <f t="shared" si="13"/>
        <v>15504</v>
      </c>
      <c r="L41" s="15">
        <f>VLOOKUP($A41,[1]Hoja1!$A$9:$AM$116,20,0)</f>
        <v>5831.06</v>
      </c>
      <c r="M41" s="16">
        <f t="shared" si="14"/>
        <v>9672.9399999999987</v>
      </c>
      <c r="N41" s="17"/>
      <c r="O41" s="17"/>
    </row>
    <row r="42" spans="1:15" s="11" customFormat="1" ht="10.5" customHeight="1" x14ac:dyDescent="0.25">
      <c r="A42" s="12" t="s">
        <v>62</v>
      </c>
      <c r="B42" s="13" t="s">
        <v>63</v>
      </c>
      <c r="C42" s="14" t="s">
        <v>64</v>
      </c>
      <c r="D42" s="14" t="s">
        <v>19</v>
      </c>
      <c r="E42" s="15">
        <v>525</v>
      </c>
      <c r="F42" s="15">
        <f>VLOOKUP($A42,[1]Hoja1!$A$9:$AM$116,3,0)</f>
        <v>11550</v>
      </c>
      <c r="G42" s="15">
        <v>0</v>
      </c>
      <c r="H42" s="15">
        <f>VLOOKUP($A42,[1]Hoja1!$A$9:$AM$116,6,0)</f>
        <v>0</v>
      </c>
      <c r="I42" s="15">
        <f>VLOOKUP($A42,[1]Hoja1!$A$9:$AM$116,4,0)</f>
        <v>4200</v>
      </c>
      <c r="J42" s="15">
        <f>VLOOKUP($A42,[1]Hoja1!$A$9:$AM$116,5,0)</f>
        <v>0</v>
      </c>
      <c r="K42" s="16">
        <f t="shared" si="13"/>
        <v>15750</v>
      </c>
      <c r="L42" s="15">
        <f>VLOOKUP($A42,[1]Hoja1!$A$9:$AM$116,20,0)</f>
        <v>4248.42</v>
      </c>
      <c r="M42" s="16">
        <f t="shared" si="14"/>
        <v>11501.58</v>
      </c>
      <c r="N42" s="17"/>
      <c r="O42" s="17"/>
    </row>
    <row r="43" spans="1:15" s="11" customFormat="1" ht="10.5" customHeight="1" x14ac:dyDescent="0.25">
      <c r="A43" s="12" t="s">
        <v>65</v>
      </c>
      <c r="B43" s="13" t="s">
        <v>66</v>
      </c>
      <c r="C43" s="14" t="s">
        <v>67</v>
      </c>
      <c r="D43" s="14" t="s">
        <v>19</v>
      </c>
      <c r="E43" s="15">
        <v>212.8</v>
      </c>
      <c r="F43" s="15">
        <f>VLOOKUP($A43,[1]Hoja1!$A$9:$AM$116,3,0)</f>
        <v>4681.6000000000004</v>
      </c>
      <c r="G43" s="15">
        <v>0</v>
      </c>
      <c r="H43" s="15">
        <f>VLOOKUP($A43,[1]Hoja1!$A$9:$AM$116,6,0)</f>
        <v>0</v>
      </c>
      <c r="I43" s="15">
        <f>VLOOKUP($A43,[1]Hoja1!$A$9:$AM$116,4,0)</f>
        <v>1702.4</v>
      </c>
      <c r="J43" s="15">
        <f>VLOOKUP($A43,[1]Hoja1!$A$9:$AM$116,5,0)</f>
        <v>0</v>
      </c>
      <c r="K43" s="16">
        <f t="shared" si="13"/>
        <v>6384</v>
      </c>
      <c r="L43" s="15">
        <f>VLOOKUP($A43,[1]Hoja1!$A$9:$AM$116,20,0)</f>
        <v>377.04</v>
      </c>
      <c r="M43" s="16">
        <f t="shared" si="14"/>
        <v>6006.96</v>
      </c>
      <c r="N43" s="17"/>
      <c r="O43" s="17"/>
    </row>
    <row r="44" spans="1:15" s="11" customFormat="1" ht="10.5" customHeight="1" x14ac:dyDescent="0.2">
      <c r="A44" s="30" t="s">
        <v>195</v>
      </c>
      <c r="B44" s="13" t="s">
        <v>70</v>
      </c>
      <c r="C44" s="14" t="s">
        <v>68</v>
      </c>
      <c r="D44" s="14" t="s">
        <v>201</v>
      </c>
      <c r="E44" s="15">
        <f t="shared" ref="E44:E51" si="15">+F44/30</f>
        <v>183.33333333333334</v>
      </c>
      <c r="F44" s="15">
        <f>VLOOKUP($A44,[1]Hoja1!$A$9:$AM$116,3,0)</f>
        <v>5500</v>
      </c>
      <c r="G44" s="15">
        <v>0</v>
      </c>
      <c r="H44" s="15">
        <f>VLOOKUP($A44,[1]Hoja1!$A$9:$AM$116,6,0)</f>
        <v>0</v>
      </c>
      <c r="I44" s="15">
        <f>VLOOKUP($A44,[1]Hoja1!$A$9:$AM$116,4,0)</f>
        <v>2000</v>
      </c>
      <c r="J44" s="15">
        <f>VLOOKUP($A44,[1]Hoja1!$A$9:$AM$116,5,0)</f>
        <v>2395.58</v>
      </c>
      <c r="K44" s="16">
        <f t="shared" si="13"/>
        <v>9895.58</v>
      </c>
      <c r="L44" s="15">
        <f>VLOOKUP($A44,[1]Hoja1!$A$9:$AM$116,20,0)</f>
        <v>3172.48</v>
      </c>
      <c r="M44" s="16">
        <f t="shared" si="14"/>
        <v>6723.1</v>
      </c>
      <c r="N44" s="17"/>
      <c r="O44" s="17"/>
    </row>
    <row r="45" spans="1:15" s="11" customFormat="1" ht="10.5" customHeight="1" x14ac:dyDescent="0.2">
      <c r="A45" s="30" t="s">
        <v>196</v>
      </c>
      <c r="B45" s="13" t="s">
        <v>72</v>
      </c>
      <c r="C45" s="14" t="s">
        <v>68</v>
      </c>
      <c r="D45" s="14" t="s">
        <v>201</v>
      </c>
      <c r="E45" s="15">
        <f t="shared" si="15"/>
        <v>183.33333333333334</v>
      </c>
      <c r="F45" s="15">
        <f>VLOOKUP($A45,[1]Hoja1!$A$9:$AM$116,3,0)</f>
        <v>5500</v>
      </c>
      <c r="G45" s="15">
        <v>0</v>
      </c>
      <c r="H45" s="15">
        <f>VLOOKUP($A45,[1]Hoja1!$A$9:$AM$116,6,0)</f>
        <v>0</v>
      </c>
      <c r="I45" s="15">
        <f>VLOOKUP($A45,[1]Hoja1!$A$9:$AM$116,4,0)</f>
        <v>2000</v>
      </c>
      <c r="J45" s="15">
        <f>VLOOKUP($A45,[1]Hoja1!$A$9:$AM$116,5,0)</f>
        <v>2395.58</v>
      </c>
      <c r="K45" s="16">
        <f t="shared" si="13"/>
        <v>9895.58</v>
      </c>
      <c r="L45" s="15">
        <f>VLOOKUP($A45,[1]Hoja1!$A$9:$AM$116,20,0)</f>
        <v>1109.78</v>
      </c>
      <c r="M45" s="16">
        <f t="shared" si="14"/>
        <v>8785.7999999999993</v>
      </c>
      <c r="N45" s="17"/>
      <c r="O45" s="17"/>
    </row>
    <row r="46" spans="1:15" s="11" customFormat="1" ht="10.5" customHeight="1" x14ac:dyDescent="0.2">
      <c r="A46" s="30" t="s">
        <v>197</v>
      </c>
      <c r="B46" s="13" t="s">
        <v>130</v>
      </c>
      <c r="C46" s="14" t="s">
        <v>68</v>
      </c>
      <c r="D46" s="14" t="s">
        <v>201</v>
      </c>
      <c r="E46" s="15">
        <f t="shared" si="15"/>
        <v>68.453333333333333</v>
      </c>
      <c r="F46" s="15">
        <f>VLOOKUP($A46,[1]Hoja1!$A$9:$AM$116,3,0)</f>
        <v>2053.6</v>
      </c>
      <c r="G46" s="15">
        <v>0</v>
      </c>
      <c r="H46" s="15">
        <f>VLOOKUP($A46,[1]Hoja1!$A$9:$AM$116,6,0)</f>
        <v>0</v>
      </c>
      <c r="I46" s="15">
        <f>VLOOKUP($A46,[1]Hoja1!$A$9:$AM$116,4,0)</f>
        <v>821.44</v>
      </c>
      <c r="J46" s="15">
        <f>VLOOKUP($A46,[1]Hoja1!$A$9:$AM$116,5,0)</f>
        <v>0</v>
      </c>
      <c r="K46" s="16">
        <f t="shared" si="13"/>
        <v>2875.04</v>
      </c>
      <c r="L46" s="15">
        <f>VLOOKUP($A46,[1]Hoja1!$A$9:$AM$116,20,0)</f>
        <v>-242.84</v>
      </c>
      <c r="M46" s="16">
        <f t="shared" si="14"/>
        <v>3117.88</v>
      </c>
      <c r="N46" s="17"/>
      <c r="O46" s="17"/>
    </row>
    <row r="47" spans="1:15" s="11" customFormat="1" ht="10.5" customHeight="1" x14ac:dyDescent="0.2">
      <c r="A47" s="30" t="s">
        <v>198</v>
      </c>
      <c r="B47" s="13" t="s">
        <v>131</v>
      </c>
      <c r="C47" s="14" t="s">
        <v>68</v>
      </c>
      <c r="D47" s="14" t="s">
        <v>201</v>
      </c>
      <c r="E47" s="15">
        <f t="shared" si="15"/>
        <v>68.453333333333333</v>
      </c>
      <c r="F47" s="15">
        <f>VLOOKUP($A47,[1]Hoja1!$A$9:$AM$116,3,0)</f>
        <v>2053.6</v>
      </c>
      <c r="G47" s="15">
        <v>0</v>
      </c>
      <c r="H47" s="15">
        <f>VLOOKUP($A47,[1]Hoja1!$A$9:$AM$116,6,0)</f>
        <v>0</v>
      </c>
      <c r="I47" s="15">
        <f>VLOOKUP($A47,[1]Hoja1!$A$9:$AM$116,4,0)</f>
        <v>821.44</v>
      </c>
      <c r="J47" s="15">
        <f>VLOOKUP($A47,[1]Hoja1!$A$9:$AM$116,5,0)</f>
        <v>0</v>
      </c>
      <c r="K47" s="16">
        <f t="shared" si="13"/>
        <v>2875.04</v>
      </c>
      <c r="L47" s="15">
        <f>VLOOKUP($A47,[1]Hoja1!$A$9:$AM$116,20,0)</f>
        <v>-242.84</v>
      </c>
      <c r="M47" s="16">
        <f t="shared" si="14"/>
        <v>3117.88</v>
      </c>
      <c r="N47" s="17"/>
      <c r="O47" s="17"/>
    </row>
    <row r="48" spans="1:15" s="11" customFormat="1" ht="10.5" customHeight="1" x14ac:dyDescent="0.2">
      <c r="A48" s="30" t="s">
        <v>179</v>
      </c>
      <c r="B48" s="13" t="s">
        <v>73</v>
      </c>
      <c r="C48" s="14" t="s">
        <v>74</v>
      </c>
      <c r="D48" s="14" t="s">
        <v>201</v>
      </c>
      <c r="E48" s="15">
        <f t="shared" si="15"/>
        <v>171.10866666666666</v>
      </c>
      <c r="F48" s="15">
        <f>VLOOKUP($A48,[1]Hoja1!$A$9:$AM$116,3,0)</f>
        <v>5133.26</v>
      </c>
      <c r="G48" s="15">
        <v>0</v>
      </c>
      <c r="H48" s="15">
        <f>VLOOKUP($A48,[1]Hoja1!$A$9:$AM$116,6,0)</f>
        <v>0</v>
      </c>
      <c r="I48" s="15">
        <f>VLOOKUP($A48,[1]Hoja1!$A$9:$AM$116,4,0)</f>
        <v>1866.64</v>
      </c>
      <c r="J48" s="15">
        <f>VLOOKUP($A48,[1]Hoja1!$A$9:$AM$116,5,0)</f>
        <v>1476.42</v>
      </c>
      <c r="K48" s="16">
        <f t="shared" si="13"/>
        <v>8476.32</v>
      </c>
      <c r="L48" s="15">
        <f>VLOOKUP($A48,[1]Hoja1!$A$9:$AM$116,20,0)</f>
        <v>873.72</v>
      </c>
      <c r="M48" s="16">
        <f t="shared" si="14"/>
        <v>7602.5999999999995</v>
      </c>
      <c r="N48" s="17"/>
      <c r="O48" s="17"/>
    </row>
    <row r="49" spans="1:15" s="11" customFormat="1" ht="10.5" customHeight="1" x14ac:dyDescent="0.2">
      <c r="A49" s="30" t="s">
        <v>180</v>
      </c>
      <c r="B49" s="13" t="s">
        <v>75</v>
      </c>
      <c r="C49" s="14" t="s">
        <v>74</v>
      </c>
      <c r="D49" s="14" t="s">
        <v>201</v>
      </c>
      <c r="E49" s="15">
        <f t="shared" si="15"/>
        <v>183.33333333333334</v>
      </c>
      <c r="F49" s="15">
        <f>VLOOKUP($A49,[1]Hoja1!$A$9:$AM$116,3,0)</f>
        <v>5500</v>
      </c>
      <c r="G49" s="15">
        <v>0</v>
      </c>
      <c r="H49" s="15">
        <f>VLOOKUP($A49,[1]Hoja1!$A$9:$AM$116,6,0)</f>
        <v>0</v>
      </c>
      <c r="I49" s="15">
        <f>VLOOKUP($A49,[1]Hoja1!$A$9:$AM$116,4,0)</f>
        <v>2000</v>
      </c>
      <c r="J49" s="15">
        <f>VLOOKUP($A49,[1]Hoja1!$A$9:$AM$116,5,0)</f>
        <v>2395.58</v>
      </c>
      <c r="K49" s="16">
        <f t="shared" si="13"/>
        <v>9895.58</v>
      </c>
      <c r="L49" s="15">
        <f>VLOOKUP($A49,[1]Hoja1!$A$9:$AM$116,20,0)</f>
        <v>1114.8399999999999</v>
      </c>
      <c r="M49" s="16">
        <f t="shared" si="14"/>
        <v>8780.74</v>
      </c>
      <c r="N49" s="17"/>
      <c r="O49" s="17"/>
    </row>
    <row r="50" spans="1:15" s="11" customFormat="1" ht="10.5" customHeight="1" x14ac:dyDescent="0.2">
      <c r="A50" s="30" t="s">
        <v>69</v>
      </c>
      <c r="B50" s="13" t="s">
        <v>134</v>
      </c>
      <c r="C50" s="14" t="s">
        <v>137</v>
      </c>
      <c r="D50" s="14" t="s">
        <v>201</v>
      </c>
      <c r="E50" s="15">
        <f t="shared" si="15"/>
        <v>244.44200000000001</v>
      </c>
      <c r="F50" s="15">
        <f>VLOOKUP($A50,[1]Hoja1!$A$9:$AM$116,3,0)</f>
        <v>7333.26</v>
      </c>
      <c r="G50" s="15">
        <v>0</v>
      </c>
      <c r="H50" s="15">
        <f>VLOOKUP($A50,[1]Hoja1!$A$9:$AM$116,6,0)</f>
        <v>0</v>
      </c>
      <c r="I50" s="15">
        <f>VLOOKUP($A50,[1]Hoja1!$A$9:$AM$116,4,0)</f>
        <v>2666.64</v>
      </c>
      <c r="J50" s="15">
        <f>VLOOKUP($A50,[1]Hoja1!$A$9:$AM$116,5,0)</f>
        <v>7429.58</v>
      </c>
      <c r="K50" s="16">
        <f t="shared" si="13"/>
        <v>17429.48</v>
      </c>
      <c r="L50" s="15">
        <f>VLOOKUP($A50,[1]Hoja1!$A$9:$AM$116,20,0)</f>
        <v>2736.94</v>
      </c>
      <c r="M50" s="16">
        <f t="shared" si="14"/>
        <v>14692.539999999999</v>
      </c>
      <c r="N50" s="17"/>
      <c r="O50" s="17"/>
    </row>
    <row r="51" spans="1:15" s="11" customFormat="1" ht="10.5" customHeight="1" x14ac:dyDescent="0.2">
      <c r="A51" s="30" t="s">
        <v>132</v>
      </c>
      <c r="B51" s="13" t="s">
        <v>136</v>
      </c>
      <c r="C51" s="14" t="s">
        <v>138</v>
      </c>
      <c r="D51" s="14" t="s">
        <v>201</v>
      </c>
      <c r="E51" s="15">
        <f t="shared" si="15"/>
        <v>244.44200000000001</v>
      </c>
      <c r="F51" s="15">
        <f>VLOOKUP($A51,[1]Hoja1!$A$9:$AM$116,3,0)</f>
        <v>7333.26</v>
      </c>
      <c r="G51" s="15">
        <v>0</v>
      </c>
      <c r="H51" s="15">
        <f>VLOOKUP($A51,[1]Hoja1!$A$9:$AM$116,6,0)</f>
        <v>0</v>
      </c>
      <c r="I51" s="15">
        <f>VLOOKUP($A51,[1]Hoja1!$A$9:$AM$116,4,0)</f>
        <v>2666.64</v>
      </c>
      <c r="J51" s="15">
        <f>VLOOKUP($A51,[1]Hoja1!$A$9:$AM$116,5,0)</f>
        <v>7429.58</v>
      </c>
      <c r="K51" s="16">
        <f t="shared" si="13"/>
        <v>17429.48</v>
      </c>
      <c r="L51" s="15">
        <f>VLOOKUP($A51,[1]Hoja1!$A$9:$AM$116,20,0)</f>
        <v>2736.94</v>
      </c>
      <c r="M51" s="16">
        <f t="shared" si="14"/>
        <v>14692.539999999999</v>
      </c>
      <c r="N51" s="17"/>
      <c r="O51" s="17"/>
    </row>
    <row r="52" spans="1:15" s="11" customFormat="1" ht="10.5" customHeight="1" x14ac:dyDescent="0.25">
      <c r="A52" s="12"/>
      <c r="B52" s="18"/>
      <c r="C52" s="14"/>
      <c r="D52" s="14"/>
      <c r="E52" s="15"/>
      <c r="F52" s="15"/>
      <c r="G52" s="14"/>
      <c r="H52" s="14"/>
      <c r="I52" s="14"/>
      <c r="J52" s="14"/>
      <c r="K52" s="16"/>
      <c r="L52" s="16"/>
      <c r="M52" s="16"/>
    </row>
    <row r="53" spans="1:15" s="11" customFormat="1" ht="17.25" customHeight="1" x14ac:dyDescent="0.25">
      <c r="A53" s="6" t="s">
        <v>76</v>
      </c>
      <c r="B53" s="7"/>
      <c r="C53" s="8"/>
      <c r="D53" s="8"/>
      <c r="E53" s="9"/>
      <c r="F53" s="9"/>
      <c r="G53" s="8"/>
      <c r="H53" s="8"/>
      <c r="I53" s="8"/>
      <c r="J53" s="8"/>
      <c r="K53" s="10"/>
      <c r="L53" s="10"/>
      <c r="M53" s="10"/>
    </row>
    <row r="54" spans="1:15" s="11" customFormat="1" ht="10.5" customHeight="1" x14ac:dyDescent="0.2">
      <c r="A54" s="30" t="s">
        <v>181</v>
      </c>
      <c r="B54" s="18" t="s">
        <v>77</v>
      </c>
      <c r="C54" s="14" t="s">
        <v>78</v>
      </c>
      <c r="D54" s="14" t="s">
        <v>201</v>
      </c>
      <c r="E54" s="15">
        <f t="shared" ref="E54:E57" si="16">+F54/30</f>
        <v>130.40133333333333</v>
      </c>
      <c r="F54" s="15">
        <f>VLOOKUP($A54,[1]Hoja1!$A$9:$AM$116,3,0)</f>
        <v>3912.04</v>
      </c>
      <c r="G54" s="15">
        <v>0</v>
      </c>
      <c r="H54" s="15">
        <f>VLOOKUP($A54,[1]Hoja1!$A$9:$AM$116,6,0)</f>
        <v>0</v>
      </c>
      <c r="I54" s="15">
        <f>VLOOKUP($A54,[1]Hoja1!$A$9:$AM$116,4,0)</f>
        <v>1422.56</v>
      </c>
      <c r="J54" s="15">
        <f>VLOOKUP($A54,[1]Hoja1!$A$9:$AM$116,5,0)</f>
        <v>0</v>
      </c>
      <c r="K54" s="16">
        <f t="shared" ref="K54:K57" si="17">SUM(F54:J54)</f>
        <v>5334.6</v>
      </c>
      <c r="L54" s="15">
        <f>VLOOKUP($A54,[1]Hoja1!$A$9:$AM$116,20,0)</f>
        <v>193.44</v>
      </c>
      <c r="M54" s="16">
        <f t="shared" ref="M54:M57" si="18">+K54-L54</f>
        <v>5141.1600000000008</v>
      </c>
    </row>
    <row r="55" spans="1:15" s="11" customFormat="1" ht="10.5" customHeight="1" x14ac:dyDescent="0.2">
      <c r="A55" s="30" t="s">
        <v>177</v>
      </c>
      <c r="B55" s="18" t="s">
        <v>105</v>
      </c>
      <c r="C55" s="14" t="s">
        <v>78</v>
      </c>
      <c r="D55" s="14" t="s">
        <v>201</v>
      </c>
      <c r="E55" s="15">
        <f>+F55/30</f>
        <v>94.353333333333325</v>
      </c>
      <c r="F55" s="15">
        <f>VLOOKUP($A55,[1]Hoja1!$A$9:$AM$116,3,0)</f>
        <v>2830.6</v>
      </c>
      <c r="G55" s="15">
        <v>0</v>
      </c>
      <c r="H55" s="15">
        <f>VLOOKUP($A55,[1]Hoja1!$A$9:$AM$116,6,0)</f>
        <v>0</v>
      </c>
      <c r="I55" s="15">
        <f>VLOOKUP($A55,[1]Hoja1!$A$9:$AM$116,4,0)</f>
        <v>1132.24</v>
      </c>
      <c r="J55" s="15">
        <f>VLOOKUP($A55,[1]Hoja1!$A$9:$AM$116,5,0)</f>
        <v>0</v>
      </c>
      <c r="K55" s="16">
        <f>SUM(F55:J55)</f>
        <v>3962.84</v>
      </c>
      <c r="L55" s="15">
        <f>VLOOKUP($A55,[1]Hoja1!$A$9:$AM$116,20,0)</f>
        <v>-38.520000000000003</v>
      </c>
      <c r="M55" s="16">
        <f>+K55-L55</f>
        <v>4001.36</v>
      </c>
    </row>
    <row r="56" spans="1:15" s="11" customFormat="1" ht="10.5" customHeight="1" x14ac:dyDescent="0.2">
      <c r="A56" s="30" t="s">
        <v>126</v>
      </c>
      <c r="B56" s="18" t="s">
        <v>79</v>
      </c>
      <c r="C56" s="14" t="s">
        <v>78</v>
      </c>
      <c r="D56" s="14" t="s">
        <v>201</v>
      </c>
      <c r="E56" s="15">
        <f t="shared" si="16"/>
        <v>61.607999999999997</v>
      </c>
      <c r="F56" s="15">
        <f>VLOOKUP($A56,[1]Hoja1!$A$9:$AM$116,3,0)</f>
        <v>1848.24</v>
      </c>
      <c r="G56" s="15">
        <v>0</v>
      </c>
      <c r="H56" s="15">
        <f>VLOOKUP($A56,[1]Hoja1!$A$9:$AM$116,6,0)</f>
        <v>0</v>
      </c>
      <c r="I56" s="15">
        <f>VLOOKUP($A56,[1]Hoja1!$A$9:$AM$116,4,0)</f>
        <v>821.44</v>
      </c>
      <c r="J56" s="15">
        <f>VLOOKUP($A56,[1]Hoja1!$A$9:$AM$116,5,0)</f>
        <v>0</v>
      </c>
      <c r="K56" s="16">
        <f t="shared" si="17"/>
        <v>2669.6800000000003</v>
      </c>
      <c r="L56" s="15">
        <f>VLOOKUP($A56,[1]Hoja1!$A$9:$AM$116,20,0)</f>
        <v>-255.98</v>
      </c>
      <c r="M56" s="16">
        <f t="shared" si="18"/>
        <v>2925.6600000000003</v>
      </c>
    </row>
    <row r="57" spans="1:15" s="11" customFormat="1" ht="10.5" customHeight="1" x14ac:dyDescent="0.2">
      <c r="A57" s="30" t="s">
        <v>129</v>
      </c>
      <c r="B57" s="18" t="s">
        <v>80</v>
      </c>
      <c r="C57" s="14" t="s">
        <v>78</v>
      </c>
      <c r="D57" s="14" t="s">
        <v>201</v>
      </c>
      <c r="E57" s="15">
        <f t="shared" si="16"/>
        <v>70.606666666666655</v>
      </c>
      <c r="F57" s="15">
        <f>VLOOKUP($A57,[1]Hoja1!$A$9:$AM$116,3,0)</f>
        <v>2118.1999999999998</v>
      </c>
      <c r="G57" s="15">
        <v>0</v>
      </c>
      <c r="H57" s="15">
        <f>VLOOKUP($A57,[1]Hoja1!$A$9:$AM$116,6,0)</f>
        <v>0</v>
      </c>
      <c r="I57" s="15">
        <f>VLOOKUP($A57,[1]Hoja1!$A$9:$AM$116,4,0)</f>
        <v>847.28</v>
      </c>
      <c r="J57" s="15">
        <f>VLOOKUP($A57,[1]Hoja1!$A$9:$AM$116,5,0)</f>
        <v>0</v>
      </c>
      <c r="K57" s="16">
        <f t="shared" si="17"/>
        <v>2965.4799999999996</v>
      </c>
      <c r="L57" s="15">
        <f>VLOOKUP($A57,[1]Hoja1!$A$9:$AM$116,20,0)</f>
        <v>-154.1</v>
      </c>
      <c r="M57" s="16">
        <f t="shared" si="18"/>
        <v>3119.5799999999995</v>
      </c>
    </row>
    <row r="58" spans="1:15" s="11" customFormat="1" ht="10.5" customHeight="1" x14ac:dyDescent="0.2">
      <c r="A58" s="30" t="s">
        <v>199</v>
      </c>
      <c r="B58" s="18" t="s">
        <v>209</v>
      </c>
      <c r="C58" s="14" t="s">
        <v>78</v>
      </c>
      <c r="D58" s="14" t="s">
        <v>201</v>
      </c>
      <c r="E58" s="15">
        <f t="shared" ref="E58" si="19">+F58/30</f>
        <v>161.33333333333334</v>
      </c>
      <c r="F58" s="15">
        <f>VLOOKUP($A58,[1]Hoja1!$A$9:$AM$116,3,0)</f>
        <v>4840</v>
      </c>
      <c r="G58" s="15">
        <v>0</v>
      </c>
      <c r="H58" s="15">
        <f>VLOOKUP($A58,[1]Hoja1!$A$9:$AM$116,6,0)</f>
        <v>0</v>
      </c>
      <c r="I58" s="15">
        <f>VLOOKUP($A58,[1]Hoja1!$A$9:$AM$116,4,0)</f>
        <v>1760</v>
      </c>
      <c r="J58" s="15"/>
      <c r="K58" s="16">
        <f>SUM(F58:J58)</f>
        <v>6600</v>
      </c>
      <c r="L58" s="15">
        <f>VLOOKUP($A58,[1]Hoja1!$A$9:$AM$116,20,0)</f>
        <v>1085.96</v>
      </c>
      <c r="M58" s="16">
        <f t="shared" ref="M58" si="20">+K58-L58</f>
        <v>5514.04</v>
      </c>
      <c r="N58" s="17"/>
      <c r="O58" s="17"/>
    </row>
    <row r="59" spans="1:15" s="11" customFormat="1" ht="10.5" customHeight="1" x14ac:dyDescent="0.25">
      <c r="A59" s="12"/>
      <c r="B59" s="18"/>
      <c r="C59" s="14"/>
      <c r="D59" s="14"/>
      <c r="E59" s="15"/>
      <c r="F59" s="15"/>
      <c r="G59" s="14"/>
      <c r="H59" s="14"/>
      <c r="I59" s="14"/>
      <c r="J59" s="14"/>
      <c r="K59" s="16"/>
      <c r="L59" s="16"/>
      <c r="M59" s="16"/>
    </row>
    <row r="60" spans="1:15" s="11" customFormat="1" ht="17.25" customHeight="1" x14ac:dyDescent="0.25">
      <c r="A60" s="6" t="s">
        <v>81</v>
      </c>
      <c r="B60" s="7"/>
      <c r="C60" s="8"/>
      <c r="D60" s="8"/>
      <c r="E60" s="9"/>
      <c r="F60" s="9"/>
      <c r="G60" s="8"/>
      <c r="H60" s="8"/>
      <c r="I60" s="8"/>
      <c r="J60" s="8"/>
      <c r="K60" s="10"/>
      <c r="L60" s="10"/>
      <c r="M60" s="10"/>
    </row>
    <row r="61" spans="1:15" s="11" customFormat="1" ht="10.5" customHeight="1" x14ac:dyDescent="0.25">
      <c r="A61" s="23" t="s">
        <v>82</v>
      </c>
      <c r="B61" s="13" t="s">
        <v>83</v>
      </c>
      <c r="C61" s="24" t="s">
        <v>18</v>
      </c>
      <c r="D61" s="24" t="s">
        <v>19</v>
      </c>
      <c r="E61" s="15">
        <v>164.33500000000001</v>
      </c>
      <c r="F61" s="15">
        <f>VLOOKUP($A61,[1]Hoja1!$A$9:$AM$116,3,0)</f>
        <v>4715.7</v>
      </c>
      <c r="G61" s="15">
        <v>0</v>
      </c>
      <c r="H61" s="15">
        <f>VLOOKUP($A61,[1]Hoja1!$A$9:$AM$116,6,0)</f>
        <v>0</v>
      </c>
      <c r="I61" s="15">
        <f>VLOOKUP($A61,[1]Hoja1!$A$9:$AM$116,4,0)</f>
        <v>1714.8</v>
      </c>
      <c r="J61" s="15">
        <f>VLOOKUP($A61,[1]Hoja1!$A$9:$AM$116,5,0)</f>
        <v>0</v>
      </c>
      <c r="K61" s="16">
        <f t="shared" ref="K61:K64" si="21">SUM(F61:J61)</f>
        <v>6430.5</v>
      </c>
      <c r="L61" s="15">
        <f>VLOOKUP($A61,[1]Hoja1!$A$9:$AM$116,20,0)</f>
        <v>2826.8</v>
      </c>
      <c r="M61" s="16">
        <f t="shared" ref="M61:M64" si="22">+K61-L61</f>
        <v>3603.7</v>
      </c>
      <c r="N61" s="17"/>
      <c r="O61" s="17"/>
    </row>
    <row r="62" spans="1:15" s="11" customFormat="1" ht="10.5" customHeight="1" x14ac:dyDescent="0.25">
      <c r="A62" s="23" t="s">
        <v>84</v>
      </c>
      <c r="B62" s="13" t="s">
        <v>85</v>
      </c>
      <c r="C62" s="24" t="s">
        <v>18</v>
      </c>
      <c r="D62" s="24" t="s">
        <v>19</v>
      </c>
      <c r="E62" s="15">
        <v>305.60000000000002</v>
      </c>
      <c r="F62" s="15">
        <f>VLOOKUP($A62,[1]Hoja1!$A$9:$AM$116,3,0)</f>
        <v>6723.2</v>
      </c>
      <c r="G62" s="15">
        <v>0</v>
      </c>
      <c r="H62" s="15">
        <f>VLOOKUP($A62,[1]Hoja1!$A$9:$AM$116,6,0)</f>
        <v>0</v>
      </c>
      <c r="I62" s="15">
        <f>VLOOKUP($A62,[1]Hoja1!$A$9:$AM$116,4,0)</f>
        <v>2444.8000000000002</v>
      </c>
      <c r="J62" s="15">
        <f>VLOOKUP($A62,[1]Hoja1!$A$9:$AM$116,5,0)</f>
        <v>0</v>
      </c>
      <c r="K62" s="16">
        <f t="shared" si="21"/>
        <v>9168</v>
      </c>
      <c r="L62" s="15">
        <f>VLOOKUP($A62,[1]Hoja1!$A$9:$AM$116,20,0)</f>
        <v>1978.84</v>
      </c>
      <c r="M62" s="16">
        <f t="shared" si="22"/>
        <v>7189.16</v>
      </c>
      <c r="N62" s="17"/>
      <c r="O62" s="17"/>
    </row>
    <row r="63" spans="1:15" s="11" customFormat="1" ht="10.5" customHeight="1" x14ac:dyDescent="0.2">
      <c r="A63" s="30" t="s">
        <v>182</v>
      </c>
      <c r="B63" s="18" t="s">
        <v>86</v>
      </c>
      <c r="C63" s="14" t="s">
        <v>18</v>
      </c>
      <c r="D63" s="14" t="s">
        <v>201</v>
      </c>
      <c r="E63" s="15">
        <f>+F63/30</f>
        <v>244.44200000000001</v>
      </c>
      <c r="F63" s="15">
        <f>VLOOKUP($A63,[1]Hoja1!$A$9:$AM$116,3,0)</f>
        <v>7333.26</v>
      </c>
      <c r="G63" s="15">
        <v>0</v>
      </c>
      <c r="H63" s="15">
        <f>VLOOKUP($A63,[1]Hoja1!$A$9:$AM$116,6,0)</f>
        <v>0</v>
      </c>
      <c r="I63" s="15">
        <f>VLOOKUP($A63,[1]Hoja1!$A$9:$AM$116,4,0)</f>
        <v>2666.64</v>
      </c>
      <c r="J63" s="15">
        <f>VLOOKUP($A63,[1]Hoja1!$A$9:$AM$116,5,0)</f>
        <v>3614.72</v>
      </c>
      <c r="K63" s="16">
        <f t="shared" si="21"/>
        <v>13614.619999999999</v>
      </c>
      <c r="L63" s="15">
        <f>VLOOKUP($A63,[1]Hoja1!$A$9:$AM$116,20,0)</f>
        <v>1922.08</v>
      </c>
      <c r="M63" s="16">
        <f t="shared" si="22"/>
        <v>11692.539999999999</v>
      </c>
    </row>
    <row r="64" spans="1:15" s="11" customFormat="1" ht="10.5" customHeight="1" x14ac:dyDescent="0.2">
      <c r="A64" s="30" t="s">
        <v>183</v>
      </c>
      <c r="B64" s="18" t="s">
        <v>145</v>
      </c>
      <c r="C64" s="14" t="s">
        <v>146</v>
      </c>
      <c r="D64" s="14" t="s">
        <v>201</v>
      </c>
      <c r="E64" s="15">
        <f>+F64/30</f>
        <v>244.44200000000001</v>
      </c>
      <c r="F64" s="15">
        <f>VLOOKUP($A64,[1]Hoja1!$A$9:$AM$116,3,0)</f>
        <v>7333.26</v>
      </c>
      <c r="G64" s="15">
        <v>0</v>
      </c>
      <c r="H64" s="15">
        <f>VLOOKUP($A64,[1]Hoja1!$A$9:$AM$116,6,0)</f>
        <v>0</v>
      </c>
      <c r="I64" s="15">
        <f>VLOOKUP($A64,[1]Hoja1!$A$9:$AM$116,4,0)</f>
        <v>2666.64</v>
      </c>
      <c r="J64" s="15">
        <f>VLOOKUP($A64,[1]Hoja1!$A$9:$AM$116,5,0)</f>
        <v>7429.58</v>
      </c>
      <c r="K64" s="16">
        <f t="shared" si="21"/>
        <v>17429.48</v>
      </c>
      <c r="L64" s="15">
        <f>VLOOKUP($A64,[1]Hoja1!$A$9:$AM$116,20,0)</f>
        <v>2736.94</v>
      </c>
      <c r="M64" s="16">
        <f t="shared" si="22"/>
        <v>14692.539999999999</v>
      </c>
    </row>
    <row r="66" spans="1:15" s="11" customFormat="1" ht="10.5" customHeight="1" x14ac:dyDescent="0.25">
      <c r="A66" s="12"/>
      <c r="B66" s="18"/>
      <c r="C66" s="14"/>
      <c r="D66" s="14"/>
      <c r="E66" s="15"/>
      <c r="F66" s="15"/>
      <c r="G66" s="14"/>
      <c r="H66" s="14"/>
      <c r="I66" s="14"/>
      <c r="J66" s="14"/>
      <c r="K66" s="16"/>
      <c r="L66" s="16"/>
      <c r="M66" s="16"/>
    </row>
    <row r="67" spans="1:15" s="11" customFormat="1" ht="17.25" customHeight="1" x14ac:dyDescent="0.25">
      <c r="A67" s="6" t="s">
        <v>153</v>
      </c>
      <c r="B67" s="7"/>
      <c r="C67" s="8"/>
      <c r="D67" s="8"/>
      <c r="E67" s="9"/>
      <c r="F67" s="9"/>
      <c r="G67" s="8"/>
      <c r="H67" s="8"/>
      <c r="I67" s="8"/>
      <c r="J67" s="8"/>
      <c r="K67" s="10"/>
      <c r="L67" s="10"/>
      <c r="M67" s="10"/>
    </row>
    <row r="68" spans="1:15" s="11" customFormat="1" ht="10.5" customHeight="1" x14ac:dyDescent="0.2">
      <c r="A68" s="30" t="s">
        <v>184</v>
      </c>
      <c r="B68" s="18" t="s">
        <v>154</v>
      </c>
      <c r="C68" s="14" t="s">
        <v>155</v>
      </c>
      <c r="D68" s="14" t="s">
        <v>201</v>
      </c>
      <c r="E68" s="15">
        <f>+F68/30</f>
        <v>244.44200000000001</v>
      </c>
      <c r="F68" s="15">
        <f>VLOOKUP($A68,[1]Hoja1!$A$9:$AM$116,3,0)</f>
        <v>7333.26</v>
      </c>
      <c r="G68" s="15">
        <v>0</v>
      </c>
      <c r="H68" s="15">
        <f>VLOOKUP($A68,[1]Hoja1!$A$9:$AM$116,6,0)</f>
        <v>0</v>
      </c>
      <c r="I68" s="15">
        <f>VLOOKUP($A68,[1]Hoja1!$A$9:$AM$116,4,0)</f>
        <v>2666.64</v>
      </c>
      <c r="J68" s="15">
        <f>VLOOKUP($A68,[1]Hoja1!$A$9:$AM$116,5,0)</f>
        <v>7429.58</v>
      </c>
      <c r="K68" s="16">
        <f>SUM(F68:J68)</f>
        <v>17429.48</v>
      </c>
      <c r="L68" s="15">
        <f>VLOOKUP($A68,[1]Hoja1!$A$9:$AM$116,20,0)</f>
        <v>2736.94</v>
      </c>
      <c r="M68" s="16">
        <f t="shared" ref="M68" si="23">+K68-L68</f>
        <v>14692.539999999999</v>
      </c>
    </row>
    <row r="69" spans="1:15" s="11" customFormat="1" ht="10.5" customHeight="1" x14ac:dyDescent="0.25">
      <c r="A69" s="12"/>
      <c r="B69" s="18"/>
      <c r="C69" s="14"/>
      <c r="D69" s="14"/>
      <c r="E69" s="15"/>
      <c r="F69" s="15"/>
      <c r="G69" s="14"/>
      <c r="H69" s="14"/>
      <c r="I69" s="14"/>
      <c r="J69" s="14"/>
      <c r="K69" s="16"/>
      <c r="L69" s="16"/>
      <c r="M69" s="16"/>
    </row>
    <row r="70" spans="1:15" s="11" customFormat="1" ht="17.25" customHeight="1" x14ac:dyDescent="0.25">
      <c r="A70" s="6" t="s">
        <v>87</v>
      </c>
      <c r="B70" s="7"/>
      <c r="C70" s="8"/>
      <c r="D70" s="8"/>
      <c r="E70" s="9"/>
      <c r="F70" s="9"/>
      <c r="G70" s="8"/>
      <c r="H70" s="8"/>
      <c r="I70" s="8"/>
      <c r="J70" s="8"/>
      <c r="K70" s="10"/>
      <c r="L70" s="10"/>
      <c r="M70" s="10"/>
    </row>
    <row r="71" spans="1:15" s="11" customFormat="1" ht="10.5" customHeight="1" x14ac:dyDescent="0.25">
      <c r="A71" s="23" t="s">
        <v>88</v>
      </c>
      <c r="B71" s="13" t="s">
        <v>89</v>
      </c>
      <c r="C71" s="24" t="s">
        <v>90</v>
      </c>
      <c r="D71" s="24" t="s">
        <v>19</v>
      </c>
      <c r="E71" s="15">
        <v>263.94</v>
      </c>
      <c r="F71" s="15">
        <f>VLOOKUP($A71,[1]Hoja1!$A$9:$AM$116,3,0)</f>
        <v>5806.68</v>
      </c>
      <c r="G71" s="15">
        <v>0</v>
      </c>
      <c r="H71" s="15">
        <f>VLOOKUP($A71,[1]Hoja1!$A$9:$AM$116,6,0)</f>
        <v>0</v>
      </c>
      <c r="I71" s="15">
        <f>VLOOKUP($A71,[1]Hoja1!$A$9:$AM$116,4,0)</f>
        <v>2111.52</v>
      </c>
      <c r="J71" s="15">
        <f>VLOOKUP($A71,[1]Hoja1!$A$9:$AM$116,5,0)</f>
        <v>0</v>
      </c>
      <c r="K71" s="16">
        <f t="shared" ref="K71:K73" si="24">SUM(F71:J71)</f>
        <v>7918.2000000000007</v>
      </c>
      <c r="L71" s="15">
        <f>VLOOKUP($A71,[1]Hoja1!$A$9:$AM$116,20,0)</f>
        <v>842.44</v>
      </c>
      <c r="M71" s="16">
        <f t="shared" ref="M71:M73" si="25">+K71-L71</f>
        <v>7075.76</v>
      </c>
      <c r="N71" s="17"/>
      <c r="O71" s="17"/>
    </row>
    <row r="72" spans="1:15" s="11" customFormat="1" ht="10.5" customHeight="1" x14ac:dyDescent="0.2">
      <c r="A72" s="30" t="s">
        <v>128</v>
      </c>
      <c r="B72" s="18" t="s">
        <v>91</v>
      </c>
      <c r="C72" s="14" t="s">
        <v>90</v>
      </c>
      <c r="D72" s="14" t="s">
        <v>201</v>
      </c>
      <c r="E72" s="15">
        <f>+F72/30</f>
        <v>244.44200000000001</v>
      </c>
      <c r="F72" s="15">
        <f>VLOOKUP($A72,[1]Hoja1!$A$9:$AM$116,3,0)</f>
        <v>7333.26</v>
      </c>
      <c r="G72" s="15">
        <v>0</v>
      </c>
      <c r="H72" s="15">
        <f>VLOOKUP($A72,[1]Hoja1!$A$9:$AM$116,6,0)</f>
        <v>0</v>
      </c>
      <c r="I72" s="15">
        <f>VLOOKUP($A72,[1]Hoja1!$A$9:$AM$116,4,0)</f>
        <v>2666.64</v>
      </c>
      <c r="J72" s="15">
        <f>VLOOKUP($A72,[1]Hoja1!$A$9:$AM$116,5,0)</f>
        <v>7429.58</v>
      </c>
      <c r="K72" s="16">
        <f t="shared" si="24"/>
        <v>17429.48</v>
      </c>
      <c r="L72" s="15">
        <f>VLOOKUP($A72,[1]Hoja1!$A$9:$AM$116,20,0)</f>
        <v>2736.94</v>
      </c>
      <c r="M72" s="16">
        <f t="shared" si="25"/>
        <v>14692.539999999999</v>
      </c>
    </row>
    <row r="73" spans="1:15" s="11" customFormat="1" ht="10.5" customHeight="1" x14ac:dyDescent="0.2">
      <c r="A73" s="30" t="s">
        <v>185</v>
      </c>
      <c r="B73" s="18" t="s">
        <v>168</v>
      </c>
      <c r="C73" s="14" t="s">
        <v>169</v>
      </c>
      <c r="D73" s="14" t="s">
        <v>201</v>
      </c>
      <c r="E73" s="15">
        <f>+F73/30</f>
        <v>244.44200000000001</v>
      </c>
      <c r="F73" s="15">
        <f>VLOOKUP($A73,[1]Hoja1!$A$9:$AM$116,3,0)</f>
        <v>7333.26</v>
      </c>
      <c r="G73" s="15">
        <v>0</v>
      </c>
      <c r="H73" s="15">
        <f>VLOOKUP($A73,[1]Hoja1!$A$9:$AM$116,6,0)</f>
        <v>0</v>
      </c>
      <c r="I73" s="15">
        <f>VLOOKUP($A73,[1]Hoja1!$A$9:$AM$116,4,0)</f>
        <v>2666.64</v>
      </c>
      <c r="J73" s="15">
        <f>VLOOKUP($A73,[1]Hoja1!$A$9:$AM$116,5,0)</f>
        <v>13787.66</v>
      </c>
      <c r="K73" s="16">
        <f t="shared" si="24"/>
        <v>23787.559999999998</v>
      </c>
      <c r="L73" s="15">
        <f>VLOOKUP($A73,[1]Hoja1!$A$9:$AM$116,20,0)</f>
        <v>4095.02</v>
      </c>
      <c r="M73" s="16">
        <f t="shared" si="25"/>
        <v>19692.539999999997</v>
      </c>
    </row>
    <row r="74" spans="1:15" s="11" customFormat="1" ht="10.5" customHeight="1" x14ac:dyDescent="0.25">
      <c r="A74" s="12"/>
      <c r="B74" s="18"/>
      <c r="C74" s="14"/>
      <c r="D74" s="14"/>
      <c r="E74" s="15"/>
      <c r="F74" s="15"/>
      <c r="G74" s="14"/>
      <c r="H74" s="14"/>
      <c r="I74" s="14"/>
      <c r="J74" s="14"/>
      <c r="K74" s="16"/>
      <c r="L74" s="16"/>
      <c r="M74" s="16"/>
    </row>
    <row r="75" spans="1:15" s="11" customFormat="1" ht="17.25" customHeight="1" x14ac:dyDescent="0.25">
      <c r="A75" s="6" t="s">
        <v>156</v>
      </c>
      <c r="B75" s="7"/>
      <c r="C75" s="8"/>
      <c r="D75" s="8"/>
      <c r="E75" s="9"/>
      <c r="F75" s="9"/>
      <c r="G75" s="8"/>
      <c r="H75" s="8"/>
      <c r="I75" s="8"/>
      <c r="J75" s="8"/>
      <c r="K75" s="10"/>
      <c r="L75" s="10"/>
      <c r="M75" s="10"/>
    </row>
    <row r="76" spans="1:15" s="11" customFormat="1" ht="10.5" customHeight="1" x14ac:dyDescent="0.2">
      <c r="A76" s="30" t="s">
        <v>186</v>
      </c>
      <c r="B76" s="13" t="s">
        <v>157</v>
      </c>
      <c r="C76" s="24" t="s">
        <v>18</v>
      </c>
      <c r="D76" s="14" t="s">
        <v>201</v>
      </c>
      <c r="E76" s="15">
        <f>+F76/30</f>
        <v>146.66666666666666</v>
      </c>
      <c r="F76" s="15">
        <f>VLOOKUP($A76,[1]Hoja1!$A$9:$AM$116,3,0)</f>
        <v>4400</v>
      </c>
      <c r="G76" s="15">
        <v>0</v>
      </c>
      <c r="H76" s="15">
        <f>VLOOKUP($A76,[1]Hoja1!$A$9:$AM$116,6,0)</f>
        <v>0</v>
      </c>
      <c r="I76" s="15">
        <f>VLOOKUP($A76,[1]Hoja1!$A$9:$AM$116,4,0)</f>
        <v>1600</v>
      </c>
      <c r="J76" s="15">
        <f>VLOOKUP($A76,[1]Hoja1!$A$9:$AM$116,5,0)</f>
        <v>2139.6999999999998</v>
      </c>
      <c r="K76" s="16">
        <f t="shared" ref="K76:K77" si="26">SUM(F76:J76)</f>
        <v>8139.7</v>
      </c>
      <c r="L76" s="15">
        <f>VLOOKUP($A76,[1]Hoja1!$A$9:$AM$116,20,0)</f>
        <v>807.7</v>
      </c>
      <c r="M76" s="16">
        <f t="shared" ref="M76:M77" si="27">+K76-L76</f>
        <v>7332</v>
      </c>
      <c r="N76" s="17"/>
      <c r="O76" s="17"/>
    </row>
    <row r="77" spans="1:15" s="11" customFormat="1" ht="10.5" customHeight="1" x14ac:dyDescent="0.2">
      <c r="A77" s="30" t="s">
        <v>187</v>
      </c>
      <c r="B77" s="18" t="s">
        <v>158</v>
      </c>
      <c r="C77" s="14" t="s">
        <v>18</v>
      </c>
      <c r="D77" s="14" t="s">
        <v>201</v>
      </c>
      <c r="E77" s="15">
        <f>+F77/30</f>
        <v>146.66666666666666</v>
      </c>
      <c r="F77" s="15">
        <f>VLOOKUP($A77,[1]Hoja1!$A$9:$AM$116,3,0)</f>
        <v>4400</v>
      </c>
      <c r="G77" s="15">
        <v>0</v>
      </c>
      <c r="H77" s="15">
        <f>VLOOKUP($A77,[1]Hoja1!$A$9:$AM$116,6,0)</f>
        <v>0</v>
      </c>
      <c r="I77" s="15">
        <f>VLOOKUP($A77,[1]Hoja1!$A$9:$AM$116,4,0)</f>
        <v>1600</v>
      </c>
      <c r="J77" s="15">
        <f>VLOOKUP($A77,[1]Hoja1!$A$9:$AM$116,5,0)</f>
        <v>2139.6999999999998</v>
      </c>
      <c r="K77" s="16">
        <f t="shared" si="26"/>
        <v>8139.7</v>
      </c>
      <c r="L77" s="15">
        <f>VLOOKUP($A77,[1]Hoja1!$A$9:$AM$116,20,0)</f>
        <v>807.7</v>
      </c>
      <c r="M77" s="16">
        <f t="shared" si="27"/>
        <v>7332</v>
      </c>
    </row>
    <row r="78" spans="1:15" s="11" customFormat="1" ht="10.5" customHeight="1" x14ac:dyDescent="0.25">
      <c r="A78" s="12"/>
      <c r="B78" s="18"/>
      <c r="C78" s="14"/>
      <c r="D78" s="14"/>
      <c r="E78" s="15"/>
      <c r="F78" s="15"/>
      <c r="G78" s="14"/>
      <c r="H78" s="14"/>
      <c r="I78" s="14"/>
      <c r="J78" s="14"/>
      <c r="K78" s="16"/>
      <c r="L78" s="16"/>
      <c r="M78" s="16"/>
    </row>
    <row r="79" spans="1:15" s="11" customFormat="1" ht="17.25" customHeight="1" x14ac:dyDescent="0.25">
      <c r="A79" s="6" t="s">
        <v>92</v>
      </c>
      <c r="B79" s="7"/>
      <c r="C79" s="8"/>
      <c r="D79" s="8"/>
      <c r="E79" s="9"/>
      <c r="F79" s="9"/>
      <c r="G79" s="8"/>
      <c r="H79" s="8"/>
      <c r="I79" s="8"/>
      <c r="J79" s="8"/>
      <c r="K79" s="10"/>
      <c r="L79" s="10"/>
      <c r="M79" s="10"/>
    </row>
    <row r="80" spans="1:15" s="11" customFormat="1" ht="10.5" customHeight="1" x14ac:dyDescent="0.25">
      <c r="A80" s="23" t="s">
        <v>93</v>
      </c>
      <c r="B80" s="13" t="s">
        <v>94</v>
      </c>
      <c r="C80" s="24" t="s">
        <v>95</v>
      </c>
      <c r="D80" s="24" t="s">
        <v>19</v>
      </c>
      <c r="E80" s="15">
        <v>436.25</v>
      </c>
      <c r="F80" s="15">
        <f>VLOOKUP($A80,[1]Hoja1!$A$9:$AM$116,3,0)</f>
        <v>9597.5</v>
      </c>
      <c r="G80" s="15">
        <v>0</v>
      </c>
      <c r="H80" s="15">
        <f>VLOOKUP($A80,[1]Hoja1!$A$9:$AM$116,6,0)</f>
        <v>0</v>
      </c>
      <c r="I80" s="15">
        <f>VLOOKUP($A80,[1]Hoja1!$A$9:$AM$116,4,0)</f>
        <v>3490</v>
      </c>
      <c r="J80" s="15">
        <f>VLOOKUP($A80,[1]Hoja1!$A$9:$AM$116,5,0)</f>
        <v>0</v>
      </c>
      <c r="K80" s="16">
        <f>SUM(F80:J80)</f>
        <v>13087.5</v>
      </c>
      <c r="L80" s="15">
        <f>VLOOKUP($A80,[1]Hoja1!$A$9:$AM$116,20,0)</f>
        <v>5635.18</v>
      </c>
      <c r="M80" s="16">
        <f t="shared" ref="M80" si="28">+K80-L80</f>
        <v>7452.32</v>
      </c>
      <c r="N80" s="17"/>
      <c r="O80" s="17"/>
    </row>
    <row r="81" spans="1:15" s="11" customFormat="1" ht="10.5" customHeight="1" x14ac:dyDescent="0.25">
      <c r="A81" s="12"/>
      <c r="B81" s="18"/>
      <c r="C81" s="14"/>
      <c r="D81" s="14"/>
      <c r="E81" s="15"/>
      <c r="F81" s="15"/>
      <c r="G81" s="14"/>
      <c r="H81" s="14"/>
      <c r="I81" s="14"/>
      <c r="J81" s="14"/>
      <c r="K81" s="16"/>
      <c r="L81" s="16"/>
      <c r="M81" s="16"/>
    </row>
    <row r="82" spans="1:15" s="11" customFormat="1" ht="17.25" customHeight="1" x14ac:dyDescent="0.25">
      <c r="A82" s="6" t="s">
        <v>96</v>
      </c>
      <c r="B82" s="7"/>
      <c r="C82" s="8"/>
      <c r="D82" s="8"/>
      <c r="E82" s="9"/>
      <c r="F82" s="9"/>
      <c r="G82" s="8"/>
      <c r="H82" s="8"/>
      <c r="I82" s="8"/>
      <c r="J82" s="8"/>
      <c r="K82" s="10"/>
      <c r="L82" s="10"/>
      <c r="M82" s="10"/>
    </row>
    <row r="83" spans="1:15" s="11" customFormat="1" ht="10.5" customHeight="1" x14ac:dyDescent="0.25">
      <c r="A83" s="23" t="s">
        <v>97</v>
      </c>
      <c r="B83" s="13" t="s">
        <v>98</v>
      </c>
      <c r="C83" s="24" t="s">
        <v>18</v>
      </c>
      <c r="D83" s="24" t="s">
        <v>19</v>
      </c>
      <c r="E83" s="15">
        <v>326.69</v>
      </c>
      <c r="F83" s="15">
        <f>VLOOKUP($A83,[1]Hoja1!$A$9:$AM$116,3,0)</f>
        <v>7187.18</v>
      </c>
      <c r="G83" s="15">
        <v>0</v>
      </c>
      <c r="H83" s="15">
        <f>VLOOKUP($A83,[1]Hoja1!$A$9:$AM$116,6,0)</f>
        <v>0</v>
      </c>
      <c r="I83" s="15">
        <f>VLOOKUP($A83,[1]Hoja1!$A$9:$AM$116,4,0)</f>
        <v>2613.52</v>
      </c>
      <c r="J83" s="15">
        <f>VLOOKUP($A83,[1]Hoja1!$A$9:$AM$116,5,0)</f>
        <v>0</v>
      </c>
      <c r="K83" s="16">
        <f t="shared" ref="K83:K84" si="29">SUM(F83:J83)</f>
        <v>9800.7000000000007</v>
      </c>
      <c r="L83" s="15">
        <f>VLOOKUP($A83,[1]Hoja1!$A$9:$AM$116,20,0)</f>
        <v>1244.1400000000001</v>
      </c>
      <c r="M83" s="16">
        <f t="shared" ref="M83:M84" si="30">+K83-L83</f>
        <v>8556.5600000000013</v>
      </c>
      <c r="N83" s="17"/>
      <c r="O83" s="17"/>
    </row>
    <row r="84" spans="1:15" s="11" customFormat="1" ht="10.5" customHeight="1" x14ac:dyDescent="0.25">
      <c r="A84" s="23" t="s">
        <v>173</v>
      </c>
      <c r="B84" s="13" t="s">
        <v>159</v>
      </c>
      <c r="C84" s="24" t="s">
        <v>160</v>
      </c>
      <c r="D84" s="24" t="s">
        <v>19</v>
      </c>
      <c r="E84" s="15">
        <f>+F84/30</f>
        <v>244.2</v>
      </c>
      <c r="F84" s="15">
        <f>VLOOKUP($A84,[1]Hoja1!$A$9:$AM$116,3,0)</f>
        <v>7326</v>
      </c>
      <c r="G84" s="15">
        <v>0</v>
      </c>
      <c r="H84" s="15">
        <f>VLOOKUP($A84,[1]Hoja1!$A$9:$AM$116,6,0)</f>
        <v>0</v>
      </c>
      <c r="I84" s="15">
        <f>VLOOKUP($A84,[1]Hoja1!$A$9:$AM$116,4,0)</f>
        <v>2664</v>
      </c>
      <c r="J84" s="15">
        <f>VLOOKUP($A84,[1]Hoja1!$A$9:$AM$116,5,0)</f>
        <v>1120.74</v>
      </c>
      <c r="K84" s="16">
        <f t="shared" si="29"/>
        <v>11110.74</v>
      </c>
      <c r="L84" s="15">
        <f>VLOOKUP($A84,[1]Hoja1!$A$9:$AM$116,20,0)</f>
        <v>1412.44</v>
      </c>
      <c r="M84" s="16">
        <f t="shared" si="30"/>
        <v>9698.2999999999993</v>
      </c>
      <c r="N84" s="17"/>
      <c r="O84" s="17"/>
    </row>
    <row r="85" spans="1:15" s="11" customFormat="1" ht="10.5" customHeight="1" x14ac:dyDescent="0.25">
      <c r="A85" s="12"/>
      <c r="B85" s="18"/>
      <c r="C85" s="14"/>
      <c r="D85" s="14"/>
      <c r="E85" s="15"/>
      <c r="F85" s="15"/>
      <c r="G85" s="14"/>
      <c r="H85" s="14"/>
      <c r="I85" s="14"/>
      <c r="J85" s="14"/>
      <c r="K85" s="16"/>
      <c r="L85" s="16"/>
      <c r="M85" s="16"/>
    </row>
    <row r="86" spans="1:15" s="11" customFormat="1" ht="17.25" customHeight="1" x14ac:dyDescent="0.25">
      <c r="A86" s="6" t="s">
        <v>99</v>
      </c>
      <c r="B86" s="7"/>
      <c r="C86" s="8"/>
      <c r="D86" s="8"/>
      <c r="E86" s="9"/>
      <c r="F86" s="9"/>
      <c r="G86" s="8"/>
      <c r="H86" s="8"/>
      <c r="I86" s="8"/>
      <c r="J86" s="8"/>
      <c r="K86" s="10"/>
      <c r="L86" s="10"/>
      <c r="M86" s="10"/>
    </row>
    <row r="87" spans="1:15" s="11" customFormat="1" ht="10.5" customHeight="1" x14ac:dyDescent="0.25">
      <c r="A87" s="23" t="s">
        <v>100</v>
      </c>
      <c r="B87" s="13" t="s">
        <v>101</v>
      </c>
      <c r="C87" s="24" t="s">
        <v>18</v>
      </c>
      <c r="D87" s="24" t="s">
        <v>19</v>
      </c>
      <c r="E87" s="15">
        <v>305.60000000000002</v>
      </c>
      <c r="F87" s="15">
        <f>VLOOKUP($A87,[1]Hoja1!$A$9:$AM$116,3,0)</f>
        <v>6723.2</v>
      </c>
      <c r="G87" s="15">
        <v>0</v>
      </c>
      <c r="H87" s="15">
        <f>VLOOKUP($A87,[1]Hoja1!$A$9:$AM$116,6,0)</f>
        <v>0</v>
      </c>
      <c r="I87" s="15">
        <f>VLOOKUP($A87,[1]Hoja1!$A$9:$AM$116,4,0)</f>
        <v>2444.8000000000002</v>
      </c>
      <c r="J87" s="15">
        <f>VLOOKUP($A87,[1]Hoja1!$A$9:$AM$116,5,0)</f>
        <v>0</v>
      </c>
      <c r="K87" s="16">
        <f>SUM(F87:J87)</f>
        <v>9168</v>
      </c>
      <c r="L87" s="15">
        <f>VLOOKUP($A87,[1]Hoja1!$A$9:$AM$116,20,0)</f>
        <v>1051.92</v>
      </c>
      <c r="M87" s="16">
        <f t="shared" ref="M87" si="31">+K87-L87</f>
        <v>8116.08</v>
      </c>
      <c r="N87" s="17"/>
      <c r="O87" s="17"/>
    </row>
    <row r="88" spans="1:15" s="11" customFormat="1" ht="10.5" customHeight="1" x14ac:dyDescent="0.25">
      <c r="A88" s="22"/>
      <c r="B88" s="18"/>
      <c r="C88" s="14"/>
      <c r="D88" s="14"/>
      <c r="E88" s="15"/>
      <c r="F88" s="15"/>
      <c r="G88" s="14"/>
      <c r="H88" s="14"/>
      <c r="I88" s="14"/>
      <c r="J88" s="14"/>
      <c r="K88" s="16"/>
      <c r="L88" s="16"/>
      <c r="M88" s="16"/>
    </row>
    <row r="89" spans="1:15" s="11" customFormat="1" ht="17.25" customHeight="1" x14ac:dyDescent="0.25">
      <c r="A89" s="6" t="s">
        <v>102</v>
      </c>
      <c r="B89" s="7"/>
      <c r="C89" s="8"/>
      <c r="D89" s="8"/>
      <c r="E89" s="9"/>
      <c r="F89" s="9"/>
      <c r="G89" s="8"/>
      <c r="H89" s="8"/>
      <c r="I89" s="8"/>
      <c r="J89" s="8"/>
      <c r="K89" s="10"/>
      <c r="L89" s="10"/>
      <c r="M89" s="10"/>
    </row>
    <row r="90" spans="1:15" s="11" customFormat="1" ht="10.5" customHeight="1" x14ac:dyDescent="0.25">
      <c r="A90" s="23" t="s">
        <v>103</v>
      </c>
      <c r="B90" s="13" t="s">
        <v>104</v>
      </c>
      <c r="C90" s="24" t="s">
        <v>18</v>
      </c>
      <c r="D90" s="24" t="s">
        <v>19</v>
      </c>
      <c r="E90" s="15">
        <v>480.3</v>
      </c>
      <c r="F90" s="15">
        <f>VLOOKUP($A90,[1]Hoja1!$A$9:$AM$116,3,0)</f>
        <v>10566.6</v>
      </c>
      <c r="G90" s="15">
        <v>0</v>
      </c>
      <c r="H90" s="15">
        <f>VLOOKUP($A90,[1]Hoja1!$A$9:$AM$116,6,0)</f>
        <v>0</v>
      </c>
      <c r="I90" s="15">
        <f>VLOOKUP($A90,[1]Hoja1!$A$9:$AM$116,4,0)</f>
        <v>3842.4</v>
      </c>
      <c r="J90" s="15">
        <f>VLOOKUP($A90,[1]Hoja1!$A$9:$AM$116,5,0)</f>
        <v>0</v>
      </c>
      <c r="K90" s="16">
        <f t="shared" ref="K90:K91" si="32">SUM(F90:J90)</f>
        <v>14409</v>
      </c>
      <c r="L90" s="15">
        <f>VLOOKUP($A90,[1]Hoja1!$A$9:$AM$116,20,0)</f>
        <v>5916.06</v>
      </c>
      <c r="M90" s="16">
        <f t="shared" ref="M90:M91" si="33">+K90-L90</f>
        <v>8492.9399999999987</v>
      </c>
      <c r="N90" s="17"/>
      <c r="O90" s="17"/>
    </row>
    <row r="91" spans="1:15" s="11" customFormat="1" ht="10.5" customHeight="1" x14ac:dyDescent="0.2">
      <c r="A91" s="30" t="s">
        <v>188</v>
      </c>
      <c r="B91" s="18" t="s">
        <v>140</v>
      </c>
      <c r="C91" s="14" t="s">
        <v>141</v>
      </c>
      <c r="D91" s="14" t="s">
        <v>201</v>
      </c>
      <c r="E91" s="15">
        <f t="shared" ref="E91" si="34">+F91/30</f>
        <v>244.44200000000001</v>
      </c>
      <c r="F91" s="15">
        <f>VLOOKUP($A91,[1]Hoja1!$A$9:$AM$116,3,0)</f>
        <v>7333.26</v>
      </c>
      <c r="G91" s="15">
        <v>0</v>
      </c>
      <c r="H91" s="15">
        <f>VLOOKUP($A91,[1]Hoja1!$A$9:$AM$116,6,0)</f>
        <v>0</v>
      </c>
      <c r="I91" s="15">
        <f>VLOOKUP($A91,[1]Hoja1!$A$9:$AM$116,4,0)</f>
        <v>2666.64</v>
      </c>
      <c r="J91" s="15">
        <f>VLOOKUP($A91,[1]Hoja1!$A$9:$AM$116,5,0)</f>
        <v>10000.1</v>
      </c>
      <c r="K91" s="16">
        <f t="shared" si="32"/>
        <v>20000</v>
      </c>
      <c r="L91" s="15">
        <f>VLOOKUP($A91,[1]Hoja1!$A$9:$AM$116,20,0)</f>
        <v>3286</v>
      </c>
      <c r="M91" s="16">
        <f t="shared" si="33"/>
        <v>16714</v>
      </c>
    </row>
    <row r="92" spans="1:15" s="11" customFormat="1" ht="10.5" customHeight="1" x14ac:dyDescent="0.25">
      <c r="A92" s="22"/>
      <c r="B92" s="18"/>
      <c r="C92" s="14"/>
      <c r="D92" s="14"/>
      <c r="E92" s="15"/>
      <c r="F92" s="15"/>
      <c r="G92" s="14"/>
      <c r="H92" s="14"/>
      <c r="I92" s="14"/>
      <c r="J92" s="14"/>
      <c r="K92" s="16"/>
      <c r="L92" s="16"/>
      <c r="M92" s="16"/>
    </row>
    <row r="93" spans="1:15" s="11" customFormat="1" ht="17.25" customHeight="1" x14ac:dyDescent="0.25">
      <c r="A93" s="6" t="s">
        <v>106</v>
      </c>
      <c r="B93" s="7"/>
      <c r="C93" s="8"/>
      <c r="D93" s="8"/>
      <c r="E93" s="9"/>
      <c r="F93" s="9"/>
      <c r="G93" s="8"/>
      <c r="H93" s="8"/>
      <c r="I93" s="8"/>
      <c r="J93" s="8"/>
      <c r="K93" s="10"/>
      <c r="L93" s="10"/>
      <c r="M93" s="10"/>
    </row>
    <row r="94" spans="1:15" s="11" customFormat="1" ht="10.5" customHeight="1" x14ac:dyDescent="0.25">
      <c r="A94" s="23" t="s">
        <v>107</v>
      </c>
      <c r="B94" s="13" t="s">
        <v>108</v>
      </c>
      <c r="C94" s="24" t="s">
        <v>18</v>
      </c>
      <c r="D94" s="24" t="s">
        <v>19</v>
      </c>
      <c r="E94" s="15">
        <v>263.94</v>
      </c>
      <c r="F94" s="15">
        <f>VLOOKUP($A94,[1]Hoja1!$A$9:$AM$116,3,0)</f>
        <v>5806.68</v>
      </c>
      <c r="G94" s="15">
        <v>0</v>
      </c>
      <c r="H94" s="15">
        <f>VLOOKUP($A94,[1]Hoja1!$A$9:$AM$116,6,0)</f>
        <v>0</v>
      </c>
      <c r="I94" s="15">
        <f>VLOOKUP($A94,[1]Hoja1!$A$9:$AM$116,4,0)</f>
        <v>2111.52</v>
      </c>
      <c r="J94" s="15">
        <f>VLOOKUP($A94,[1]Hoja1!$A$9:$AM$116,5,0)</f>
        <v>0</v>
      </c>
      <c r="K94" s="16">
        <f t="shared" ref="K94:K99" si="35">SUM(F94:J94)</f>
        <v>7918.2000000000007</v>
      </c>
      <c r="L94" s="15">
        <f>VLOOKUP($A94,[1]Hoja1!$A$9:$AM$116,20,0)</f>
        <v>842.4</v>
      </c>
      <c r="M94" s="16">
        <f t="shared" ref="M94:M99" si="36">+K94-L94</f>
        <v>7075.8000000000011</v>
      </c>
      <c r="N94" s="17"/>
      <c r="O94" s="17"/>
    </row>
    <row r="95" spans="1:15" s="11" customFormat="1" ht="10.5" customHeight="1" x14ac:dyDescent="0.25">
      <c r="A95" s="23" t="s">
        <v>109</v>
      </c>
      <c r="B95" s="13" t="s">
        <v>110</v>
      </c>
      <c r="C95" s="24" t="s">
        <v>18</v>
      </c>
      <c r="D95" s="24" t="s">
        <v>19</v>
      </c>
      <c r="E95" s="15">
        <v>102.68</v>
      </c>
      <c r="F95" s="15">
        <f>VLOOKUP($A95,[1]Hoja1!$A$9:$AM$116,3,0)</f>
        <v>2258.96</v>
      </c>
      <c r="G95" s="15">
        <v>0</v>
      </c>
      <c r="H95" s="15">
        <f>VLOOKUP($A95,[1]Hoja1!$A$9:$AM$116,6,0)</f>
        <v>0</v>
      </c>
      <c r="I95" s="15">
        <f>VLOOKUP($A95,[1]Hoja1!$A$9:$AM$116,4,0)</f>
        <v>821.44</v>
      </c>
      <c r="J95" s="15">
        <f>VLOOKUP($A95,[1]Hoja1!$A$9:$AM$116,5,0)</f>
        <v>0</v>
      </c>
      <c r="K95" s="16">
        <f t="shared" si="35"/>
        <v>3080.4</v>
      </c>
      <c r="L95" s="15">
        <f>VLOOKUP($A95,[1]Hoja1!$A$9:$AM$116,20,0)</f>
        <v>-229.7</v>
      </c>
      <c r="M95" s="16">
        <f t="shared" si="36"/>
        <v>3310.1</v>
      </c>
      <c r="N95" s="17"/>
      <c r="O95" s="17"/>
    </row>
    <row r="96" spans="1:15" s="11" customFormat="1" ht="10.5" customHeight="1" x14ac:dyDescent="0.25">
      <c r="A96" s="23" t="s">
        <v>111</v>
      </c>
      <c r="B96" s="13" t="s">
        <v>112</v>
      </c>
      <c r="C96" s="24" t="s">
        <v>49</v>
      </c>
      <c r="D96" s="24" t="s">
        <v>19</v>
      </c>
      <c r="E96" s="15">
        <v>116.93</v>
      </c>
      <c r="F96" s="15">
        <f>VLOOKUP($A96,[1]Hoja1!$A$9:$AM$116,3,0)</f>
        <v>2572.46</v>
      </c>
      <c r="G96" s="15">
        <v>0</v>
      </c>
      <c r="H96" s="15">
        <f>VLOOKUP($A96,[1]Hoja1!$A$9:$AM$116,6,0)</f>
        <v>0</v>
      </c>
      <c r="I96" s="15">
        <f>VLOOKUP($A96,[1]Hoja1!$A$9:$AM$116,4,0)</f>
        <v>935.44</v>
      </c>
      <c r="J96" s="15">
        <f>VLOOKUP($A96,[1]Hoja1!$A$9:$AM$116,5,0)</f>
        <v>0</v>
      </c>
      <c r="K96" s="16">
        <f t="shared" si="35"/>
        <v>3507.9</v>
      </c>
      <c r="L96" s="15">
        <f>VLOOKUP($A96,[1]Hoja1!$A$9:$AM$116,20,0)</f>
        <v>-82.1</v>
      </c>
      <c r="M96" s="16">
        <f t="shared" si="36"/>
        <v>3590</v>
      </c>
      <c r="N96" s="17"/>
      <c r="O96" s="17"/>
    </row>
    <row r="97" spans="1:15" s="11" customFormat="1" ht="10.5" customHeight="1" x14ac:dyDescent="0.2">
      <c r="A97" s="30" t="s">
        <v>189</v>
      </c>
      <c r="B97" s="13" t="s">
        <v>113</v>
      </c>
      <c r="C97" s="24" t="s">
        <v>18</v>
      </c>
      <c r="D97" s="24" t="s">
        <v>19</v>
      </c>
      <c r="E97" s="15">
        <f>+F97/30</f>
        <v>244.44200000000001</v>
      </c>
      <c r="F97" s="15">
        <f>VLOOKUP($A97,[1]Hoja1!$A$9:$AM$116,3,0)</f>
        <v>7333.26</v>
      </c>
      <c r="G97" s="15">
        <v>0</v>
      </c>
      <c r="H97" s="15">
        <f>VLOOKUP($A97,[1]Hoja1!$A$9:$AM$116,6,0)</f>
        <v>0</v>
      </c>
      <c r="I97" s="15">
        <f>VLOOKUP($A97,[1]Hoja1!$A$9:$AM$116,4,0)</f>
        <v>2666.64</v>
      </c>
      <c r="J97" s="15">
        <f>VLOOKUP($A97,[1]Hoja1!$A$9:$AM$116,5,0)</f>
        <v>1110.8399999999999</v>
      </c>
      <c r="K97" s="16">
        <f t="shared" si="35"/>
        <v>11110.74</v>
      </c>
      <c r="L97" s="15">
        <f>VLOOKUP($A97,[1]Hoja1!$A$9:$AM$116,20,0)</f>
        <v>1412.76</v>
      </c>
      <c r="M97" s="16">
        <f t="shared" si="36"/>
        <v>9697.98</v>
      </c>
      <c r="N97" s="17"/>
      <c r="O97" s="17"/>
    </row>
    <row r="98" spans="1:15" s="11" customFormat="1" ht="10.5" customHeight="1" x14ac:dyDescent="0.2">
      <c r="A98" s="30" t="s">
        <v>190</v>
      </c>
      <c r="B98" s="13" t="s">
        <v>163</v>
      </c>
      <c r="C98" s="24" t="s">
        <v>18</v>
      </c>
      <c r="D98" s="14" t="s">
        <v>201</v>
      </c>
      <c r="E98" s="15">
        <f t="shared" ref="E98:E99" si="37">+F98/30</f>
        <v>161.33333333333334</v>
      </c>
      <c r="F98" s="15">
        <f>VLOOKUP($A98,[1]Hoja1!$A$9:$AM$116,3,0)</f>
        <v>4840</v>
      </c>
      <c r="G98" s="15">
        <v>0</v>
      </c>
      <c r="H98" s="15">
        <f>VLOOKUP($A98,[1]Hoja1!$A$9:$AM$116,6,0)</f>
        <v>0</v>
      </c>
      <c r="I98" s="15">
        <f>VLOOKUP($A98,[1]Hoja1!$A$9:$AM$116,4,0)</f>
        <v>1760</v>
      </c>
      <c r="J98" s="15">
        <f>VLOOKUP($A98,[1]Hoja1!$A$9:$AM$116,5,0)</f>
        <v>7105.1</v>
      </c>
      <c r="K98" s="16">
        <f t="shared" si="35"/>
        <v>13705.1</v>
      </c>
      <c r="L98" s="15">
        <f>VLOOKUP($A98,[1]Hoja1!$A$9:$AM$116,20,0)</f>
        <v>1832.32</v>
      </c>
      <c r="M98" s="16">
        <f t="shared" si="36"/>
        <v>11872.78</v>
      </c>
      <c r="N98" s="17"/>
      <c r="O98" s="17"/>
    </row>
    <row r="99" spans="1:15" s="11" customFormat="1" ht="10.5" customHeight="1" x14ac:dyDescent="0.2">
      <c r="A99" s="30" t="s">
        <v>191</v>
      </c>
      <c r="B99" s="13" t="s">
        <v>164</v>
      </c>
      <c r="C99" s="24" t="s">
        <v>165</v>
      </c>
      <c r="D99" s="14" t="s">
        <v>201</v>
      </c>
      <c r="E99" s="15">
        <f t="shared" si="37"/>
        <v>244.44200000000001</v>
      </c>
      <c r="F99" s="15">
        <f>VLOOKUP($A99,[1]Hoja1!$A$9:$AM$116,3,0)</f>
        <v>7333.26</v>
      </c>
      <c r="G99" s="15">
        <v>0</v>
      </c>
      <c r="H99" s="15">
        <f>VLOOKUP($A99,[1]Hoja1!$A$9:$AM$116,6,0)</f>
        <v>0</v>
      </c>
      <c r="I99" s="15">
        <f>VLOOKUP($A99,[1]Hoja1!$A$9:$AM$116,4,0)</f>
        <v>2666.64</v>
      </c>
      <c r="J99" s="15">
        <f>VLOOKUP($A99,[1]Hoja1!$A$9:$AM$116,5,0)</f>
        <v>10000.1</v>
      </c>
      <c r="K99" s="16">
        <f t="shared" si="35"/>
        <v>20000</v>
      </c>
      <c r="L99" s="15">
        <f>VLOOKUP($A99,[1]Hoja1!$A$9:$AM$116,20,0)</f>
        <v>3286</v>
      </c>
      <c r="M99" s="16">
        <f t="shared" si="36"/>
        <v>16714</v>
      </c>
      <c r="N99" s="17"/>
      <c r="O99" s="17"/>
    </row>
    <row r="100" spans="1:15" s="11" customFormat="1" ht="10.5" customHeight="1" x14ac:dyDescent="0.25">
      <c r="A100" s="22"/>
      <c r="B100" s="18"/>
      <c r="C100" s="14"/>
      <c r="D100" s="14"/>
      <c r="E100" s="15"/>
      <c r="F100" s="15"/>
      <c r="G100" s="14"/>
      <c r="H100" s="14"/>
      <c r="I100" s="14"/>
      <c r="J100" s="14"/>
      <c r="K100" s="16"/>
      <c r="L100" s="16"/>
      <c r="M100" s="16"/>
    </row>
    <row r="101" spans="1:15" s="11" customFormat="1" ht="17.25" customHeight="1" x14ac:dyDescent="0.25">
      <c r="A101" s="6" t="s">
        <v>114</v>
      </c>
      <c r="B101" s="7"/>
      <c r="C101" s="8"/>
      <c r="D101" s="8"/>
      <c r="E101" s="9"/>
      <c r="F101" s="9"/>
      <c r="G101" s="8"/>
      <c r="H101" s="8"/>
      <c r="I101" s="8"/>
      <c r="J101" s="8"/>
      <c r="K101" s="10"/>
      <c r="L101" s="10"/>
      <c r="M101" s="10"/>
    </row>
    <row r="102" spans="1:15" s="11" customFormat="1" ht="10.5" customHeight="1" x14ac:dyDescent="0.25">
      <c r="A102" s="23" t="s">
        <v>115</v>
      </c>
      <c r="B102" s="13" t="s">
        <v>116</v>
      </c>
      <c r="C102" s="24" t="s">
        <v>18</v>
      </c>
      <c r="D102" s="24" t="s">
        <v>19</v>
      </c>
      <c r="E102" s="15">
        <v>212.8</v>
      </c>
      <c r="F102" s="15">
        <f>VLOOKUP($A102,[1]Hoja1!$A$9:$AM$116,3,0)</f>
        <v>4681.6000000000004</v>
      </c>
      <c r="G102" s="15">
        <v>0</v>
      </c>
      <c r="H102" s="15">
        <f>VLOOKUP($A102,[1]Hoja1!$A$9:$AM$116,6,0)</f>
        <v>0</v>
      </c>
      <c r="I102" s="15">
        <f>VLOOKUP($A102,[1]Hoja1!$A$9:$AM$116,4,0)</f>
        <v>1702.4</v>
      </c>
      <c r="J102" s="15">
        <f>VLOOKUP($A102,[1]Hoja1!$A$9:$AM$116,5,0)</f>
        <v>0</v>
      </c>
      <c r="K102" s="16">
        <f t="shared" ref="K102:K103" si="38">SUM(F102:J102)</f>
        <v>6384</v>
      </c>
      <c r="L102" s="15">
        <f>VLOOKUP($A102,[1]Hoja1!$A$9:$AM$116,20,0)</f>
        <v>377.04</v>
      </c>
      <c r="M102" s="16">
        <f t="shared" ref="M102:M103" si="39">+K102-L102</f>
        <v>6006.96</v>
      </c>
      <c r="N102" s="17"/>
      <c r="O102" s="17"/>
    </row>
    <row r="103" spans="1:15" s="11" customFormat="1" ht="10.5" customHeight="1" x14ac:dyDescent="0.2">
      <c r="A103" s="30" t="s">
        <v>192</v>
      </c>
      <c r="B103" s="13" t="s">
        <v>166</v>
      </c>
      <c r="C103" s="24" t="s">
        <v>165</v>
      </c>
      <c r="D103" s="14" t="s">
        <v>201</v>
      </c>
      <c r="E103" s="15">
        <f t="shared" ref="E103" si="40">+F103/30</f>
        <v>244.44200000000001</v>
      </c>
      <c r="F103" s="15">
        <f>VLOOKUP($A103,[1]Hoja1!$A$9:$AM$116,3,0)</f>
        <v>7333.26</v>
      </c>
      <c r="G103" s="15">
        <v>0</v>
      </c>
      <c r="H103" s="15">
        <f>VLOOKUP($A103,[1]Hoja1!$A$9:$AM$116,6,0)</f>
        <v>0</v>
      </c>
      <c r="I103" s="15">
        <f>VLOOKUP($A103,[1]Hoja1!$A$9:$AM$116,4,0)</f>
        <v>2666.64</v>
      </c>
      <c r="J103" s="15">
        <f>VLOOKUP($A103,[1]Hoja1!$A$9:$AM$116,5,0)</f>
        <v>10000.1</v>
      </c>
      <c r="K103" s="16">
        <f t="shared" si="38"/>
        <v>20000</v>
      </c>
      <c r="L103" s="15">
        <f>VLOOKUP($A103,[1]Hoja1!$A$9:$AM$116,20,0)</f>
        <v>3285.98</v>
      </c>
      <c r="M103" s="16">
        <f t="shared" si="39"/>
        <v>16714.02</v>
      </c>
      <c r="N103" s="17"/>
      <c r="O103" s="17"/>
    </row>
    <row r="104" spans="1:15" s="11" customFormat="1" ht="10.5" customHeight="1" x14ac:dyDescent="0.25">
      <c r="A104" s="22"/>
      <c r="B104" s="18"/>
      <c r="C104" s="14"/>
      <c r="D104" s="14"/>
      <c r="E104" s="15"/>
      <c r="F104" s="15"/>
      <c r="G104" s="14"/>
      <c r="H104" s="14"/>
      <c r="I104" s="14"/>
      <c r="J104" s="14"/>
      <c r="K104" s="16"/>
      <c r="L104" s="16"/>
      <c r="M104" s="16"/>
    </row>
    <row r="105" spans="1:15" s="11" customFormat="1" ht="17.25" customHeight="1" x14ac:dyDescent="0.25">
      <c r="A105" s="6" t="s">
        <v>117</v>
      </c>
      <c r="B105" s="7"/>
      <c r="C105" s="8"/>
      <c r="D105" s="8"/>
      <c r="E105" s="9"/>
      <c r="F105" s="9"/>
      <c r="G105" s="8"/>
      <c r="H105" s="8"/>
      <c r="I105" s="8"/>
      <c r="J105" s="8"/>
      <c r="K105" s="10"/>
      <c r="L105" s="10"/>
      <c r="M105" s="10"/>
    </row>
    <row r="106" spans="1:15" s="11" customFormat="1" ht="10.5" customHeight="1" x14ac:dyDescent="0.25">
      <c r="A106" s="23" t="s">
        <v>118</v>
      </c>
      <c r="B106" s="13" t="s">
        <v>119</v>
      </c>
      <c r="C106" s="24" t="s">
        <v>67</v>
      </c>
      <c r="D106" s="24" t="s">
        <v>19</v>
      </c>
      <c r="E106" s="15">
        <v>157.44999999999999</v>
      </c>
      <c r="F106" s="15">
        <f>VLOOKUP($A106,[1]Hoja1!$A$9:$AM$116,3,0)</f>
        <v>3463.9</v>
      </c>
      <c r="G106" s="15">
        <v>0</v>
      </c>
      <c r="H106" s="15">
        <f>VLOOKUP($A106,[1]Hoja1!$A$9:$AM$116,6,0)</f>
        <v>0</v>
      </c>
      <c r="I106" s="15">
        <f>VLOOKUP($A106,[1]Hoja1!$A$9:$AM$116,4,0)</f>
        <v>1259.5999999999999</v>
      </c>
      <c r="J106" s="15">
        <f>VLOOKUP($A106,[1]Hoja1!$A$9:$AM$116,5,0)</f>
        <v>0</v>
      </c>
      <c r="K106" s="16">
        <f t="shared" ref="K106:K109" si="41">SUM(F106:J106)</f>
        <v>4723.5</v>
      </c>
      <c r="L106" s="15">
        <f>VLOOKUP($A106,[1]Hoja1!$A$9:$AM$116,20,0)</f>
        <v>85.84</v>
      </c>
      <c r="M106" s="16">
        <f t="shared" ref="M106:M109" si="42">+K106-L106</f>
        <v>4637.66</v>
      </c>
      <c r="N106" s="17"/>
      <c r="O106" s="17"/>
    </row>
    <row r="107" spans="1:15" s="11" customFormat="1" ht="10.5" customHeight="1" x14ac:dyDescent="0.2">
      <c r="A107" s="33" t="s">
        <v>202</v>
      </c>
      <c r="B107" s="32" t="s">
        <v>203</v>
      </c>
      <c r="C107" s="14" t="s">
        <v>18</v>
      </c>
      <c r="D107" s="14" t="s">
        <v>201</v>
      </c>
      <c r="E107" s="15">
        <f t="shared" ref="E107:E109" si="43">+F107/30</f>
        <v>113.33333333333333</v>
      </c>
      <c r="F107" s="15">
        <f>VLOOKUP($A107,[1]Hoja1!$A$9:$AM$116,3,0)</f>
        <v>3400</v>
      </c>
      <c r="G107" s="15">
        <v>0</v>
      </c>
      <c r="H107" s="15">
        <f>VLOOKUP($A107,[1]Hoja1!$A$9:$AM$116,6,0)</f>
        <v>0</v>
      </c>
      <c r="I107" s="15">
        <f>VLOOKUP($A107,[1]Hoja1!$A$9:$AM$116,4,0)</f>
        <v>1600</v>
      </c>
      <c r="J107" s="15">
        <f>VLOOKUP($A107,[1]Hoja1!$A$9:$AM$116,5,0)</f>
        <v>3000</v>
      </c>
      <c r="K107" s="16">
        <f t="shared" si="41"/>
        <v>8000</v>
      </c>
      <c r="L107" s="15">
        <f>VLOOKUP($A107,[1]Hoja1!$A$9:$AM$116,20,0)</f>
        <v>792.5</v>
      </c>
      <c r="M107" s="16">
        <f t="shared" si="42"/>
        <v>7207.5</v>
      </c>
    </row>
    <row r="108" spans="1:15" s="11" customFormat="1" ht="10.5" customHeight="1" x14ac:dyDescent="0.2">
      <c r="A108" s="30" t="s">
        <v>204</v>
      </c>
      <c r="B108" s="18" t="s">
        <v>205</v>
      </c>
      <c r="C108" s="14" t="s">
        <v>18</v>
      </c>
      <c r="D108" s="14" t="s">
        <v>201</v>
      </c>
      <c r="E108" s="15">
        <f t="shared" si="43"/>
        <v>113.33333333333333</v>
      </c>
      <c r="F108" s="15">
        <f>VLOOKUP($A108,[1]Hoja1!$A$9:$AM$116,3,0)</f>
        <v>3400</v>
      </c>
      <c r="G108" s="15">
        <v>0</v>
      </c>
      <c r="H108" s="15">
        <f>VLOOKUP($A108,[1]Hoja1!$A$9:$AM$116,6,0)</f>
        <v>0</v>
      </c>
      <c r="I108" s="15">
        <f>VLOOKUP($A108,[1]Hoja1!$A$9:$AM$116,4,0)</f>
        <v>1600</v>
      </c>
      <c r="J108" s="15">
        <f>VLOOKUP($A108,[1]Hoja1!$A$9:$AM$116,5,0)</f>
        <v>3000</v>
      </c>
      <c r="K108" s="16">
        <f t="shared" si="41"/>
        <v>8000</v>
      </c>
      <c r="L108" s="15">
        <f>VLOOKUP($A108,[1]Hoja1!$A$9:$AM$116,20,0)</f>
        <v>792.5</v>
      </c>
      <c r="M108" s="16">
        <f t="shared" si="42"/>
        <v>7207.5</v>
      </c>
    </row>
    <row r="109" spans="1:15" s="11" customFormat="1" ht="10.5" customHeight="1" x14ac:dyDescent="0.2">
      <c r="A109" s="30" t="s">
        <v>142</v>
      </c>
      <c r="B109" s="18" t="s">
        <v>167</v>
      </c>
      <c r="C109" s="14" t="s">
        <v>18</v>
      </c>
      <c r="D109" s="14" t="s">
        <v>201</v>
      </c>
      <c r="E109" s="15">
        <f t="shared" si="43"/>
        <v>146.66666666666666</v>
      </c>
      <c r="F109" s="15">
        <f>VLOOKUP($A109,[1]Hoja1!$A$9:$AM$116,3,0)</f>
        <v>4400</v>
      </c>
      <c r="G109" s="15">
        <v>0</v>
      </c>
      <c r="H109" s="15">
        <f>VLOOKUP($A109,[1]Hoja1!$A$9:$AM$116,6,0)</f>
        <v>0</v>
      </c>
      <c r="I109" s="15">
        <f>VLOOKUP($A109,[1]Hoja1!$A$9:$AM$116,4,0)</f>
        <v>1600</v>
      </c>
      <c r="J109" s="15">
        <f>VLOOKUP($A109,[1]Hoja1!$A$9:$AM$116,5,0)</f>
        <v>2705.1</v>
      </c>
      <c r="K109" s="16">
        <f t="shared" si="41"/>
        <v>8705.1</v>
      </c>
      <c r="L109" s="15">
        <f>VLOOKUP($A109,[1]Hoja1!$A$9:$AM$116,20,0)</f>
        <v>878.92</v>
      </c>
      <c r="M109" s="16">
        <f t="shared" si="42"/>
        <v>7826.18</v>
      </c>
    </row>
    <row r="110" spans="1:15" s="11" customFormat="1" ht="10.5" customHeight="1" x14ac:dyDescent="0.25">
      <c r="A110" s="12"/>
      <c r="B110" s="18"/>
      <c r="C110" s="14"/>
      <c r="D110" s="14"/>
      <c r="E110" s="15"/>
      <c r="F110" s="15"/>
      <c r="G110" s="14"/>
      <c r="H110" s="14"/>
      <c r="I110" s="14"/>
      <c r="J110" s="14"/>
      <c r="K110" s="16"/>
      <c r="L110" s="16"/>
      <c r="M110" s="16"/>
    </row>
    <row r="111" spans="1:15" s="11" customFormat="1" ht="17.25" customHeight="1" x14ac:dyDescent="0.25">
      <c r="A111" s="6" t="s">
        <v>120</v>
      </c>
      <c r="B111" s="7"/>
      <c r="C111" s="8"/>
      <c r="D111" s="8"/>
      <c r="E111" s="9"/>
      <c r="F111" s="9"/>
      <c r="G111" s="8"/>
      <c r="H111" s="8"/>
      <c r="I111" s="8"/>
      <c r="J111" s="8"/>
      <c r="K111" s="10"/>
      <c r="L111" s="10"/>
      <c r="M111" s="10"/>
    </row>
    <row r="112" spans="1:15" s="11" customFormat="1" ht="10.5" customHeight="1" x14ac:dyDescent="0.25">
      <c r="A112" s="23" t="s">
        <v>206</v>
      </c>
      <c r="B112" s="13" t="s">
        <v>207</v>
      </c>
      <c r="C112" s="24" t="s">
        <v>67</v>
      </c>
      <c r="D112" s="14" t="s">
        <v>201</v>
      </c>
      <c r="E112" s="15">
        <f t="shared" ref="E112" si="44">+F112/30</f>
        <v>67.088999999999999</v>
      </c>
      <c r="F112" s="15">
        <f>VLOOKUP($A112,[1]Hoja1!$A$9:$AM$116,3,0)</f>
        <v>2012.67</v>
      </c>
      <c r="G112" s="15">
        <v>0</v>
      </c>
      <c r="H112" s="15">
        <f>VLOOKUP($A112,[1]Hoja1!$A$9:$AM$116,6,0)</f>
        <v>0</v>
      </c>
      <c r="I112" s="15">
        <f>VLOOKUP($A112,[1]Hoja1!$A$9:$AM$116,4,0)</f>
        <v>847.44</v>
      </c>
      <c r="J112" s="15">
        <f>VLOOKUP($A112,[1]Hoja1!$A$9:$AM$116,5,0)</f>
        <v>0</v>
      </c>
      <c r="K112" s="16">
        <f t="shared" ref="K112" si="45">SUM(F112:J112)</f>
        <v>2860.11</v>
      </c>
      <c r="L112" s="15">
        <f>VLOOKUP($A112,[1]Hoja1!$A$9:$AM$116,20,0)</f>
        <v>-156.63999999999999</v>
      </c>
      <c r="M112" s="16">
        <f t="shared" ref="M112" si="46">+K112-L112</f>
        <v>3016.75</v>
      </c>
      <c r="N112" s="17"/>
      <c r="O112" s="17"/>
    </row>
    <row r="113" spans="1:15" s="11" customFormat="1" ht="10.5" customHeight="1" x14ac:dyDescent="0.25">
      <c r="A113" s="12"/>
      <c r="B113" s="18"/>
      <c r="C113" s="14"/>
      <c r="D113" s="14"/>
      <c r="E113" s="15"/>
      <c r="F113" s="15"/>
      <c r="G113" s="14"/>
      <c r="H113" s="14"/>
      <c r="I113" s="14"/>
      <c r="J113" s="14"/>
      <c r="K113" s="16"/>
      <c r="L113" s="16"/>
      <c r="M113" s="16"/>
    </row>
    <row r="114" spans="1:15" s="11" customFormat="1" ht="17.25" customHeight="1" x14ac:dyDescent="0.25">
      <c r="A114" s="6" t="s">
        <v>121</v>
      </c>
      <c r="B114" s="7"/>
      <c r="C114" s="8"/>
      <c r="D114" s="8"/>
      <c r="E114" s="9"/>
      <c r="F114" s="9"/>
      <c r="G114" s="8"/>
      <c r="H114" s="8"/>
      <c r="I114" s="8"/>
      <c r="J114" s="8"/>
      <c r="K114" s="10"/>
      <c r="L114" s="10"/>
      <c r="M114" s="10"/>
    </row>
    <row r="115" spans="1:15" s="11" customFormat="1" ht="10.5" customHeight="1" x14ac:dyDescent="0.2">
      <c r="A115" s="30" t="s">
        <v>193</v>
      </c>
      <c r="B115" s="18" t="s">
        <v>133</v>
      </c>
      <c r="C115" s="14" t="s">
        <v>18</v>
      </c>
      <c r="D115" s="14" t="s">
        <v>201</v>
      </c>
      <c r="E115" s="15">
        <f t="shared" ref="E115" si="47">+F115/30</f>
        <v>244.44200000000001</v>
      </c>
      <c r="F115" s="15">
        <f>VLOOKUP($A115,[1]Hoja1!$A$9:$AM$116,3,0)</f>
        <v>7333.26</v>
      </c>
      <c r="G115" s="15">
        <v>0</v>
      </c>
      <c r="H115" s="15">
        <f>VLOOKUP($A115,[1]Hoja1!$A$9:$AM$116,6,0)</f>
        <v>0</v>
      </c>
      <c r="I115" s="15">
        <f>VLOOKUP($A115,[1]Hoja1!$A$9:$AM$116,4,0)</f>
        <v>2666.64</v>
      </c>
      <c r="J115" s="15">
        <f>VLOOKUP($A115,[1]Hoja1!$A$9:$AM$116,5,0)</f>
        <v>6603.04</v>
      </c>
      <c r="K115" s="16">
        <f>SUM(F115:J115)</f>
        <v>16602.939999999999</v>
      </c>
      <c r="L115" s="15">
        <f>VLOOKUP($A115,[1]Hoja1!$A$9:$AM$116,20,0)</f>
        <v>2560.4</v>
      </c>
      <c r="M115" s="16">
        <f t="shared" ref="M115" si="48">+K115-L115</f>
        <v>14042.539999999999</v>
      </c>
    </row>
    <row r="116" spans="1:15" s="11" customFormat="1" ht="10.5" customHeight="1" x14ac:dyDescent="0.25">
      <c r="A116" s="12"/>
      <c r="B116" s="18"/>
      <c r="C116" s="14"/>
      <c r="D116" s="14"/>
      <c r="E116" s="15"/>
      <c r="F116" s="15"/>
      <c r="G116" s="14"/>
      <c r="H116" s="14"/>
      <c r="I116" s="14"/>
      <c r="J116" s="14"/>
      <c r="K116" s="16"/>
      <c r="L116" s="16"/>
      <c r="M116" s="16"/>
    </row>
    <row r="117" spans="1:15" s="11" customFormat="1" ht="17.25" customHeight="1" x14ac:dyDescent="0.25">
      <c r="A117" s="6" t="s">
        <v>161</v>
      </c>
      <c r="B117" s="7"/>
      <c r="C117" s="8"/>
      <c r="D117" s="8"/>
      <c r="E117" s="9"/>
      <c r="F117" s="9"/>
      <c r="G117" s="8"/>
      <c r="H117" s="8"/>
      <c r="I117" s="8"/>
      <c r="J117" s="8"/>
      <c r="K117" s="10"/>
      <c r="L117" s="10"/>
      <c r="M117" s="10"/>
    </row>
    <row r="118" spans="1:15" s="11" customFormat="1" ht="10.5" customHeight="1" x14ac:dyDescent="0.2">
      <c r="A118" s="30" t="s">
        <v>194</v>
      </c>
      <c r="B118" s="13" t="s">
        <v>162</v>
      </c>
      <c r="C118" s="24" t="s">
        <v>18</v>
      </c>
      <c r="D118" s="14" t="s">
        <v>201</v>
      </c>
      <c r="E118" s="15">
        <f t="shared" ref="E118:E119" si="49">+F118/30</f>
        <v>146.66666666666666</v>
      </c>
      <c r="F118" s="15">
        <f>VLOOKUP($A118,[1]Hoja1!$A$9:$AM$116,3,0)</f>
        <v>4400</v>
      </c>
      <c r="G118" s="15">
        <v>0</v>
      </c>
      <c r="H118" s="15">
        <f>VLOOKUP($A118,[1]Hoja1!$A$9:$AM$116,6,0)</f>
        <v>0</v>
      </c>
      <c r="I118" s="15">
        <f>VLOOKUP($A118,[1]Hoja1!$A$9:$AM$116,4,0)</f>
        <v>1600</v>
      </c>
      <c r="J118" s="15">
        <f>VLOOKUP($A118,[1]Hoja1!$A$9:$AM$116,5,0)</f>
        <v>2139.6999999999998</v>
      </c>
      <c r="K118" s="16">
        <f t="shared" ref="K118:K119" si="50">SUM(F118:J118)</f>
        <v>8139.7</v>
      </c>
      <c r="L118" s="15">
        <f>VLOOKUP($A118,[1]Hoja1!$A$9:$AM$116,20,0)</f>
        <v>807.7</v>
      </c>
      <c r="M118" s="16">
        <f t="shared" ref="M118:M119" si="51">+K118-L118</f>
        <v>7332</v>
      </c>
      <c r="N118" s="17"/>
      <c r="O118" s="17"/>
    </row>
    <row r="119" spans="1:15" s="11" customFormat="1" ht="10.5" customHeight="1" x14ac:dyDescent="0.2">
      <c r="A119" s="30" t="s">
        <v>139</v>
      </c>
      <c r="B119" s="13" t="s">
        <v>172</v>
      </c>
      <c r="C119" s="24" t="s">
        <v>18</v>
      </c>
      <c r="D119" s="14" t="s">
        <v>201</v>
      </c>
      <c r="E119" s="15">
        <f t="shared" si="49"/>
        <v>146.66666666666666</v>
      </c>
      <c r="F119" s="15">
        <f>VLOOKUP($A119,[1]Hoja1!$A$9:$AM$116,3,0)</f>
        <v>4400</v>
      </c>
      <c r="G119" s="15">
        <v>0</v>
      </c>
      <c r="H119" s="15">
        <f>VLOOKUP($A119,[1]Hoja1!$A$9:$AM$116,6,0)</f>
        <v>0</v>
      </c>
      <c r="I119" s="15">
        <f>VLOOKUP($A119,[1]Hoja1!$A$9:$AM$116,4,0)</f>
        <v>1600</v>
      </c>
      <c r="J119" s="15">
        <f>VLOOKUP($A119,[1]Hoja1!$A$9:$AM$116,5,0)</f>
        <v>2139.6999999999998</v>
      </c>
      <c r="K119" s="16">
        <f t="shared" si="50"/>
        <v>8139.7</v>
      </c>
      <c r="L119" s="15">
        <f>VLOOKUP($A119,[1]Hoja1!$A$9:$AM$116,20,0)</f>
        <v>807.7</v>
      </c>
      <c r="M119" s="16">
        <f t="shared" si="51"/>
        <v>7332</v>
      </c>
      <c r="N119" s="17"/>
      <c r="O119" s="17"/>
    </row>
    <row r="120" spans="1:15" s="11" customFormat="1" ht="10.5" customHeight="1" x14ac:dyDescent="0.25">
      <c r="A120" s="12"/>
      <c r="B120" s="18"/>
      <c r="C120" s="14"/>
      <c r="D120" s="14"/>
      <c r="E120" s="15"/>
      <c r="F120" s="15"/>
      <c r="G120" s="14"/>
      <c r="H120" s="14"/>
      <c r="I120" s="14"/>
      <c r="J120" s="14"/>
      <c r="K120" s="16"/>
      <c r="L120" s="16"/>
      <c r="M120" s="16"/>
    </row>
    <row r="121" spans="1:15" s="11" customFormat="1" ht="17.25" customHeight="1" x14ac:dyDescent="0.25">
      <c r="A121" s="6" t="s">
        <v>122</v>
      </c>
      <c r="B121" s="7"/>
      <c r="C121" s="8"/>
      <c r="D121" s="8"/>
      <c r="E121" s="9"/>
      <c r="F121" s="9"/>
      <c r="G121" s="8"/>
      <c r="H121" s="8"/>
      <c r="I121" s="8"/>
      <c r="J121" s="8"/>
      <c r="K121" s="10"/>
      <c r="L121" s="10"/>
      <c r="M121" s="10"/>
    </row>
    <row r="122" spans="1:15" s="11" customFormat="1" ht="10.5" customHeight="1" x14ac:dyDescent="0.25">
      <c r="A122" s="23" t="s">
        <v>123</v>
      </c>
      <c r="B122" s="13" t="s">
        <v>124</v>
      </c>
      <c r="C122" s="24" t="s">
        <v>18</v>
      </c>
      <c r="D122" s="24" t="s">
        <v>19</v>
      </c>
      <c r="E122" s="15">
        <v>148.6</v>
      </c>
      <c r="F122" s="15">
        <f>VLOOKUP($A122,[1]Hoja1!$A$9:$AM$116,3,0)</f>
        <v>3269.2</v>
      </c>
      <c r="G122" s="15">
        <v>0</v>
      </c>
      <c r="H122" s="15">
        <f>VLOOKUP($A122,[1]Hoja1!$A$9:$AM$116,6,0)</f>
        <v>0</v>
      </c>
      <c r="I122" s="15">
        <f>VLOOKUP($A122,[1]Hoja1!$A$9:$AM$116,4,0)</f>
        <v>1188.8</v>
      </c>
      <c r="J122" s="15">
        <f>VLOOKUP($A122,[1]Hoja1!$A$9:$AM$116,5,0)</f>
        <v>0</v>
      </c>
      <c r="K122" s="16">
        <f>SUM(F122:J122)</f>
        <v>4458</v>
      </c>
      <c r="L122" s="15">
        <f>VLOOKUP($A122,[1]Hoja1!$A$9:$AM$116,20,0)</f>
        <v>32.56</v>
      </c>
      <c r="M122" s="16">
        <f t="shared" ref="M122" si="52">+K122-L122</f>
        <v>4425.4399999999996</v>
      </c>
      <c r="N122" s="17"/>
      <c r="O122" s="17"/>
    </row>
    <row r="123" spans="1:15" s="11" customFormat="1" ht="10.5" customHeight="1" x14ac:dyDescent="0.25">
      <c r="A123" s="12"/>
      <c r="B123" s="18"/>
      <c r="C123" s="14"/>
      <c r="D123" s="14"/>
      <c r="E123" s="15"/>
      <c r="F123" s="15"/>
      <c r="G123" s="14"/>
      <c r="H123" s="14"/>
      <c r="I123" s="14"/>
      <c r="J123" s="14"/>
      <c r="K123" s="16"/>
      <c r="L123" s="16"/>
      <c r="M123" s="16"/>
    </row>
    <row r="124" spans="1:15" s="11" customFormat="1" ht="17.25" customHeight="1" x14ac:dyDescent="0.25">
      <c r="A124" s="6" t="s">
        <v>125</v>
      </c>
      <c r="B124" s="7"/>
      <c r="C124" s="8"/>
      <c r="D124" s="8"/>
      <c r="E124" s="9"/>
      <c r="F124" s="9"/>
      <c r="G124" s="8"/>
      <c r="H124" s="8"/>
      <c r="I124" s="8"/>
      <c r="J124" s="8"/>
      <c r="K124" s="10"/>
      <c r="L124" s="10"/>
      <c r="M124" s="10"/>
    </row>
    <row r="125" spans="1:15" s="11" customFormat="1" ht="10.5" customHeight="1" x14ac:dyDescent="0.2">
      <c r="A125" s="30" t="s">
        <v>135</v>
      </c>
      <c r="B125" s="25" t="s">
        <v>127</v>
      </c>
      <c r="C125" s="24" t="s">
        <v>18</v>
      </c>
      <c r="D125" s="14" t="s">
        <v>201</v>
      </c>
      <c r="E125" s="15">
        <f>+F125/30</f>
        <v>77</v>
      </c>
      <c r="F125" s="15">
        <f>VLOOKUP($A125,[1]Hoja1!$A$9:$AM$116,3,0)</f>
        <v>2310</v>
      </c>
      <c r="G125" s="15">
        <v>0</v>
      </c>
      <c r="H125" s="15">
        <f>VLOOKUP($A125,[1]Hoja1!$A$9:$AM$116,6,0)</f>
        <v>0</v>
      </c>
      <c r="I125" s="15">
        <f>VLOOKUP($A125,[1]Hoja1!$A$9:$AM$116,4,0)</f>
        <v>840</v>
      </c>
      <c r="J125" s="15">
        <f>VLOOKUP($A125,[1]Hoja1!$A$9:$AM$116,5,0)</f>
        <v>297</v>
      </c>
      <c r="K125" s="16">
        <f>SUM(F125:J125)</f>
        <v>3447</v>
      </c>
      <c r="L125" s="15">
        <f>VLOOKUP($A125,[1]Hoja1!$A$9:$AM$116,20,0)</f>
        <v>-108.19</v>
      </c>
      <c r="M125" s="16">
        <f t="shared" ref="M125" si="53">+K125-L125</f>
        <v>3555.19</v>
      </c>
    </row>
    <row r="126" spans="1:15" x14ac:dyDescent="0.25">
      <c r="K126" s="28"/>
      <c r="L126" s="28"/>
      <c r="M126" s="28"/>
    </row>
    <row r="131" spans="6:13" ht="17.25" customHeight="1" x14ac:dyDescent="0.25"/>
    <row r="132" spans="6:13" ht="17.25" customHeight="1" x14ac:dyDescent="0.25">
      <c r="F132" s="27">
        <f>SUBTOTAL(109,F7:F131)</f>
        <v>429422.52000000019</v>
      </c>
      <c r="J132" s="27"/>
      <c r="K132" s="27">
        <f>SUBTOTAL(109,K7:K131)</f>
        <v>767180.74999999965</v>
      </c>
      <c r="L132" s="27">
        <f>SUBTOTAL(109,L7:L131)</f>
        <v>126753.69999999995</v>
      </c>
      <c r="M132" s="27">
        <f>SUBTOTAL(109,M7:M131)</f>
        <v>640427.04999999958</v>
      </c>
    </row>
    <row r="133" spans="6:13" ht="17.25" customHeight="1" x14ac:dyDescent="0.2">
      <c r="F133" s="27">
        <f>+[2]Hoja1!$C$88</f>
        <v>496744</v>
      </c>
      <c r="K133" s="34">
        <v>770476.33</v>
      </c>
      <c r="L133" s="35">
        <v>126753.7</v>
      </c>
      <c r="M133" s="36">
        <v>643722.63</v>
      </c>
    </row>
    <row r="134" spans="6:13" ht="17.25" customHeight="1" x14ac:dyDescent="0.25">
      <c r="F134" s="27">
        <f>+F132-F133</f>
        <v>-67321.479999999807</v>
      </c>
      <c r="K134" s="29">
        <f>+K132-K133</f>
        <v>-3295.5800000003073</v>
      </c>
      <c r="L134" s="31">
        <f>+L132-L133</f>
        <v>0</v>
      </c>
      <c r="M134" s="31">
        <f>+M132-M133</f>
        <v>-3295.5800000004238</v>
      </c>
    </row>
    <row r="135" spans="6:13" ht="17.25" customHeight="1" x14ac:dyDescent="0.25"/>
    <row r="136" spans="6:13" ht="17.25" customHeight="1" x14ac:dyDescent="0.25"/>
    <row r="137" spans="6:13" ht="17.25" customHeight="1" x14ac:dyDescent="0.25"/>
    <row r="138" spans="6:13" ht="17.25" customHeight="1" x14ac:dyDescent="0.25"/>
    <row r="139" spans="6:13" ht="17.25" customHeight="1" x14ac:dyDescent="0.25"/>
    <row r="140" spans="6:13" ht="17.25" customHeight="1" x14ac:dyDescent="0.25"/>
    <row r="141" spans="6:13" ht="17.25" customHeight="1" x14ac:dyDescent="0.25"/>
    <row r="142" spans="6:13" ht="17.25" customHeight="1" x14ac:dyDescent="0.25"/>
    <row r="143" spans="6:13" ht="17.25" customHeight="1" x14ac:dyDescent="0.25"/>
    <row r="144" spans="6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</sheetData>
  <autoFilter ref="A6:M130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2020-01-29T17:35:04Z</dcterms:modified>
</cp:coreProperties>
</file>